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rre\OneDrive\Dokumente\Max\Gesgestehungskosten Excel_Max\"/>
    </mc:Choice>
  </mc:AlternateContent>
  <xr:revisionPtr revIDLastSave="0" documentId="13_ncr:1_{6CB21160-FA43-418E-BE45-9D40FD561E35}" xr6:coauthVersionLast="46" xr6:coauthVersionMax="46" xr10:uidLastSave="{00000000-0000-0000-0000-000000000000}"/>
  <bookViews>
    <workbookView xWindow="-108" yWindow="-108" windowWidth="23256" windowHeight="12576" xr2:uid="{761C21F9-7F43-448E-8FD4-BB19F2EC6520}"/>
  </bookViews>
  <sheets>
    <sheet name="Impressum" sheetId="4" r:id="rId1"/>
    <sheet name="Eingabefeld" sheetId="1" r:id="rId2"/>
    <sheet name="Ergebnisse" sheetId="2" r:id="rId3"/>
    <sheet name="GRINIX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2" l="1"/>
  <c r="F13" i="2" s="1"/>
  <c r="C11" i="2"/>
  <c r="D19" i="3"/>
  <c r="G10" i="2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O3" i="3"/>
  <c r="N3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3" i="3"/>
  <c r="F11" i="2" l="1"/>
  <c r="C12" i="2"/>
  <c r="B12" i="2"/>
  <c r="H4" i="2" l="1"/>
  <c r="F4" i="2"/>
  <c r="G14" i="2"/>
  <c r="I19" i="2"/>
  <c r="I11" i="2"/>
  <c r="I12" i="2"/>
  <c r="I13" i="2"/>
  <c r="I14" i="2"/>
  <c r="I15" i="2"/>
  <c r="I16" i="2"/>
  <c r="I17" i="2"/>
  <c r="I10" i="2"/>
  <c r="G17" i="2" l="1"/>
  <c r="G13" i="2"/>
  <c r="G11" i="2"/>
  <c r="G16" i="2"/>
  <c r="G12" i="2"/>
  <c r="G15" i="2"/>
  <c r="K4" i="3" l="1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K3" i="3"/>
  <c r="J3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3" i="3"/>
  <c r="F16" i="2"/>
  <c r="C9" i="2"/>
  <c r="C8" i="2"/>
  <c r="C7" i="2"/>
  <c r="C6" i="2"/>
  <c r="C5" i="2"/>
  <c r="C4" i="2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3" i="3"/>
  <c r="I5" i="2" l="1"/>
  <c r="H11" i="2" s="1"/>
  <c r="C22" i="2"/>
  <c r="F5" i="2" s="1"/>
  <c r="H5" i="2" s="1"/>
  <c r="E5" i="2"/>
  <c r="F10" i="2" s="1"/>
  <c r="J5" i="2" l="1"/>
  <c r="F12" i="2"/>
  <c r="F14" i="2" l="1"/>
  <c r="H14" i="2" s="1"/>
  <c r="H16" i="2"/>
  <c r="H10" i="2"/>
  <c r="F15" i="2" l="1"/>
  <c r="H12" i="2"/>
  <c r="H13" i="2"/>
  <c r="H15" i="2" l="1"/>
  <c r="F17" i="2"/>
  <c r="J13" i="2" l="1"/>
  <c r="J15" i="2"/>
  <c r="H17" i="2"/>
  <c r="H19" i="2" s="1"/>
  <c r="J10" i="2"/>
  <c r="J12" i="2"/>
  <c r="J11" i="2"/>
  <c r="J14" i="2"/>
</calcChain>
</file>

<file path=xl/sharedStrings.xml><?xml version="1.0" encoding="utf-8"?>
<sst xmlns="http://schemas.openxmlformats.org/spreadsheetml/2006/main" count="97" uniqueCount="83">
  <si>
    <t>Pessimistisch</t>
  </si>
  <si>
    <t>Szenario</t>
  </si>
  <si>
    <t>Elektrolyseart</t>
  </si>
  <si>
    <t>Leistung [MW]</t>
  </si>
  <si>
    <t>Betriebsstunden [h]</t>
  </si>
  <si>
    <t>Neutral</t>
  </si>
  <si>
    <t>Ergebnisse</t>
  </si>
  <si>
    <t>Leistung in kW</t>
  </si>
  <si>
    <t>Leistung in MW</t>
  </si>
  <si>
    <t>Optimistisch</t>
  </si>
  <si>
    <t>Capex in €/kW (AEL)</t>
  </si>
  <si>
    <t>Eingegebene Daten</t>
  </si>
  <si>
    <t>Betriebsstunden [h/a]</t>
  </si>
  <si>
    <t>CAPEX</t>
  </si>
  <si>
    <t>OPEX</t>
  </si>
  <si>
    <t>Balance of Plant</t>
  </si>
  <si>
    <t>Ausgewählte Kriterien zur Elektrolyse</t>
  </si>
  <si>
    <t>AEL Konstante</t>
  </si>
  <si>
    <t>PEM Konstante</t>
  </si>
  <si>
    <t>AEL Potenz Pessimistisch</t>
  </si>
  <si>
    <t>AEL Potenz Optimistisch</t>
  </si>
  <si>
    <t>AEL Potenz Neutral</t>
  </si>
  <si>
    <t>PEM Potenz Pessimistisch</t>
  </si>
  <si>
    <t>PEM Potenz Optimistisch</t>
  </si>
  <si>
    <t>PEM Potenz Neutral</t>
  </si>
  <si>
    <t>Sum I</t>
  </si>
  <si>
    <t>Sum II</t>
  </si>
  <si>
    <t>Ausgewählte Parameter zur CAPEX-Berechnung</t>
  </si>
  <si>
    <t>Capex in €/kW (PEM)</t>
  </si>
  <si>
    <t xml:space="preserve">  </t>
  </si>
  <si>
    <t>Währung</t>
  </si>
  <si>
    <t>Umrechnungskurs in $</t>
  </si>
  <si>
    <t>Umrechnungskurs in CHF</t>
  </si>
  <si>
    <t>Stromkosten [€/MWh]</t>
  </si>
  <si>
    <t>Abschreibung [a]</t>
  </si>
  <si>
    <t>Auslegung</t>
  </si>
  <si>
    <t>OPEX [1/CAPEX]</t>
  </si>
  <si>
    <t>Brennwert/Heizwert?</t>
  </si>
  <si>
    <t>Capex in €/kW (SOEC)</t>
  </si>
  <si>
    <t>MW</t>
  </si>
  <si>
    <t>€/MW</t>
  </si>
  <si>
    <t>Werte ungefähr abgelesen aus Graphen aus  "Analysis on future technology options and on techno-economic optimization" S.18 ( https://www.storeandgo.info/fileadmin/downloads/deliverables_2019/20190801-STOREandGO-D7.7-EIL-Analysis_on_future_technology_options_and_on_techno-economic_optimization.pdf)</t>
  </si>
  <si>
    <t>Die Potenz Trendlinie wird genutzt, um ungefähr den CAPEX  der SOEC zu bestimmen</t>
  </si>
  <si>
    <t>SOEC Konstante</t>
  </si>
  <si>
    <t>SOEC Potenz Pessimistisch</t>
  </si>
  <si>
    <t>SOEC Potenz Optimistisch</t>
  </si>
  <si>
    <t>SOEC Potenz Neutral</t>
  </si>
  <si>
    <t>Brennwert</t>
  </si>
  <si>
    <t>Strombedarf [GWh/a]</t>
  </si>
  <si>
    <t>Eingabefeld</t>
  </si>
  <si>
    <t>Zinsen [%]</t>
  </si>
  <si>
    <t>Extra Einkünfte [€/a]</t>
  </si>
  <si>
    <r>
      <t>Effizienz [kWh/Nm</t>
    </r>
    <r>
      <rPr>
        <vertAlign val="superscript"/>
        <sz val="11"/>
        <color theme="0"/>
        <rFont val="Calibri"/>
        <family val="2"/>
        <scheme val="minor"/>
      </rPr>
      <t>3</t>
    </r>
    <r>
      <rPr>
        <sz val="11"/>
        <color theme="0"/>
        <rFont val="Calibri"/>
        <family val="2"/>
        <scheme val="minor"/>
      </rPr>
      <t xml:space="preserve"> ]</t>
    </r>
  </si>
  <si>
    <t>Extra Kosten [€/a]</t>
  </si>
  <si>
    <t>Berechneter CAPEX in €/kW (nur Equipmentkosten)</t>
  </si>
  <si>
    <t>Zuschlag hohe Kosten</t>
  </si>
  <si>
    <t>Zuschlag niedrige Kosten</t>
  </si>
  <si>
    <t>Elektrizität</t>
  </si>
  <si>
    <t>Extra Kosten</t>
  </si>
  <si>
    <t>Zinsen</t>
  </si>
  <si>
    <t>Extra Einkünfte</t>
  </si>
  <si>
    <t>H2 Produktion [GWh/a]</t>
  </si>
  <si>
    <t>Effizienz der Gasproduktion</t>
  </si>
  <si>
    <t>H2 Produktionskosten</t>
  </si>
  <si>
    <t>H2 Kosten</t>
  </si>
  <si>
    <t>AEL</t>
  </si>
  <si>
    <t>€</t>
  </si>
  <si>
    <t>Totale Kosten: niedrig</t>
  </si>
  <si>
    <t>Grinix GmbH</t>
  </si>
  <si>
    <t>Weidenstieg 9b</t>
  </si>
  <si>
    <t>20259 Hamburg</t>
  </si>
  <si>
    <t>www.grinix.de</t>
  </si>
  <si>
    <t>Autoren:</t>
  </si>
  <si>
    <t>Jachin Gorre</t>
  </si>
  <si>
    <t>Max Lüdemann</t>
  </si>
  <si>
    <t>Letzte Aktualisierung:</t>
  </si>
  <si>
    <t>Version:</t>
  </si>
  <si>
    <t>1.0</t>
  </si>
  <si>
    <t xml:space="preserve">© Grinix GmbH. Alle Rechte vorbehalten. </t>
  </si>
  <si>
    <t>Gasgestehungskostenrechner: Wasserstoff</t>
  </si>
  <si>
    <t>Kontakt:</t>
  </si>
  <si>
    <t>gorre@grinix.de</t>
  </si>
  <si>
    <t>Erstellt durch: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</si>
</sst>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#,##0.000"/>
    <numFmt numFmtId="166" formatCode="0.000"/>
    <numFmt numFmtId="167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vertAlign val="superscript"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9" tint="0.7999816888943144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9813A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3" fontId="10" fillId="0" borderId="0">
      <alignment vertical="center"/>
    </xf>
  </cellStyleXfs>
  <cellXfs count="114">
    <xf numFmtId="0" fontId="0" fillId="0" borderId="0" xfId="0"/>
    <xf numFmtId="0" fontId="0" fillId="2" borderId="0" xfId="0" applyFill="1"/>
    <xf numFmtId="0" fontId="0" fillId="4" borderId="0" xfId="0" applyFill="1"/>
    <xf numFmtId="0" fontId="3" fillId="4" borderId="0" xfId="0" applyFont="1" applyFill="1"/>
    <xf numFmtId="0" fontId="5" fillId="4" borderId="0" xfId="0" applyFont="1" applyFill="1"/>
    <xf numFmtId="0" fontId="3" fillId="3" borderId="14" xfId="0" applyFont="1" applyFill="1" applyBorder="1"/>
    <xf numFmtId="0" fontId="3" fillId="3" borderId="15" xfId="0" applyFont="1" applyFill="1" applyBorder="1"/>
    <xf numFmtId="0" fontId="3" fillId="3" borderId="16" xfId="0" applyFont="1" applyFill="1" applyBorder="1"/>
    <xf numFmtId="0" fontId="3" fillId="3" borderId="15" xfId="0" applyFont="1" applyFill="1" applyBorder="1" applyAlignment="1">
      <alignment horizontal="right"/>
    </xf>
    <xf numFmtId="0" fontId="3" fillId="3" borderId="16" xfId="0" applyFont="1" applyFill="1" applyBorder="1" applyAlignment="1">
      <alignment horizontal="right"/>
    </xf>
    <xf numFmtId="0" fontId="3" fillId="3" borderId="17" xfId="0" applyFont="1" applyFill="1" applyBorder="1"/>
    <xf numFmtId="0" fontId="3" fillId="3" borderId="18" xfId="0" applyFont="1" applyFill="1" applyBorder="1"/>
    <xf numFmtId="10" fontId="3" fillId="3" borderId="16" xfId="2" applyNumberFormat="1" applyFont="1" applyFill="1" applyBorder="1"/>
    <xf numFmtId="0" fontId="0" fillId="6" borderId="12" xfId="0" applyFill="1" applyBorder="1"/>
    <xf numFmtId="0" fontId="2" fillId="7" borderId="21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/>
    </xf>
    <xf numFmtId="4" fontId="0" fillId="6" borderId="20" xfId="0" applyNumberFormat="1" applyFill="1" applyBorder="1" applyAlignment="1">
      <alignment horizontal="center"/>
    </xf>
    <xf numFmtId="2" fontId="0" fillId="6" borderId="20" xfId="0" applyNumberFormat="1" applyFill="1" applyBorder="1" applyAlignment="1">
      <alignment horizontal="center"/>
    </xf>
    <xf numFmtId="10" fontId="0" fillId="6" borderId="13" xfId="2" applyNumberFormat="1" applyFont="1" applyFill="1" applyBorder="1" applyAlignment="1">
      <alignment horizontal="center"/>
    </xf>
    <xf numFmtId="0" fontId="0" fillId="6" borderId="23" xfId="0" applyFill="1" applyBorder="1"/>
    <xf numFmtId="4" fontId="0" fillId="6" borderId="0" xfId="0" applyNumberFormat="1" applyFill="1" applyBorder="1" applyAlignment="1">
      <alignment horizontal="left"/>
    </xf>
    <xf numFmtId="2" fontId="0" fillId="6" borderId="0" xfId="0" applyNumberFormat="1" applyFill="1" applyBorder="1"/>
    <xf numFmtId="0" fontId="0" fillId="6" borderId="0" xfId="0" applyFill="1" applyBorder="1"/>
    <xf numFmtId="10" fontId="0" fillId="6" borderId="12" xfId="2" applyNumberFormat="1" applyFont="1" applyFill="1" applyBorder="1"/>
    <xf numFmtId="4" fontId="2" fillId="6" borderId="0" xfId="0" applyNumberFormat="1" applyFont="1" applyFill="1" applyBorder="1" applyAlignment="1">
      <alignment horizontal="right"/>
    </xf>
    <xf numFmtId="4" fontId="2" fillId="6" borderId="0" xfId="0" applyNumberFormat="1" applyFont="1" applyFill="1" applyBorder="1" applyAlignment="1">
      <alignment horizontal="left"/>
    </xf>
    <xf numFmtId="9" fontId="2" fillId="6" borderId="12" xfId="2" applyFont="1" applyFill="1" applyBorder="1"/>
    <xf numFmtId="4" fontId="2" fillId="6" borderId="19" xfId="0" applyNumberFormat="1" applyFont="1" applyFill="1" applyBorder="1" applyAlignment="1">
      <alignment horizontal="right"/>
    </xf>
    <xf numFmtId="4" fontId="2" fillId="6" borderId="19" xfId="0" applyNumberFormat="1" applyFont="1" applyFill="1" applyBorder="1" applyAlignment="1">
      <alignment horizontal="left"/>
    </xf>
    <xf numFmtId="4" fontId="0" fillId="6" borderId="24" xfId="0" applyNumberFormat="1" applyFill="1" applyBorder="1" applyAlignment="1">
      <alignment horizontal="right"/>
    </xf>
    <xf numFmtId="4" fontId="0" fillId="6" borderId="26" xfId="1" applyNumberFormat="1" applyFont="1" applyFill="1" applyBorder="1" applyAlignment="1">
      <alignment horizontal="right"/>
    </xf>
    <xf numFmtId="0" fontId="0" fillId="6" borderId="27" xfId="0" applyFill="1" applyBorder="1"/>
    <xf numFmtId="4" fontId="0" fillId="6" borderId="28" xfId="0" applyNumberFormat="1" applyFill="1" applyBorder="1" applyAlignment="1">
      <alignment horizontal="left"/>
    </xf>
    <xf numFmtId="0" fontId="0" fillId="6" borderId="28" xfId="0" applyFill="1" applyBorder="1"/>
    <xf numFmtId="10" fontId="0" fillId="6" borderId="29" xfId="2" applyNumberFormat="1" applyFont="1" applyFill="1" applyBorder="1"/>
    <xf numFmtId="0" fontId="0" fillId="6" borderId="30" xfId="0" applyFill="1" applyBorder="1"/>
    <xf numFmtId="0" fontId="0" fillId="6" borderId="31" xfId="0" applyFill="1" applyBorder="1"/>
    <xf numFmtId="4" fontId="0" fillId="6" borderId="32" xfId="0" applyNumberFormat="1" applyFill="1" applyBorder="1" applyAlignment="1">
      <alignment horizontal="right"/>
    </xf>
    <xf numFmtId="4" fontId="0" fillId="6" borderId="32" xfId="0" applyNumberFormat="1" applyFill="1" applyBorder="1" applyAlignment="1">
      <alignment horizontal="left"/>
    </xf>
    <xf numFmtId="0" fontId="0" fillId="6" borderId="26" xfId="0" applyFill="1" applyBorder="1"/>
    <xf numFmtId="10" fontId="0" fillId="6" borderId="33" xfId="2" applyNumberFormat="1" applyFont="1" applyFill="1" applyBorder="1"/>
    <xf numFmtId="0" fontId="0" fillId="6" borderId="32" xfId="0" applyFill="1" applyBorder="1"/>
    <xf numFmtId="0" fontId="0" fillId="6" borderId="29" xfId="0" applyFill="1" applyBorder="1"/>
    <xf numFmtId="4" fontId="0" fillId="6" borderId="26" xfId="0" applyNumberFormat="1" applyFill="1" applyBorder="1" applyAlignment="1">
      <alignment horizontal="right"/>
    </xf>
    <xf numFmtId="0" fontId="2" fillId="6" borderId="30" xfId="0" applyFont="1" applyFill="1" applyBorder="1"/>
    <xf numFmtId="4" fontId="2" fillId="6" borderId="26" xfId="0" applyNumberFormat="1" applyFont="1" applyFill="1" applyBorder="1" applyAlignment="1">
      <alignment horizontal="right"/>
    </xf>
    <xf numFmtId="0" fontId="2" fillId="6" borderId="32" xfId="0" applyFont="1" applyFill="1" applyBorder="1"/>
    <xf numFmtId="4" fontId="2" fillId="6" borderId="32" xfId="0" applyNumberFormat="1" applyFont="1" applyFill="1" applyBorder="1" applyAlignment="1">
      <alignment horizontal="left"/>
    </xf>
    <xf numFmtId="0" fontId="2" fillId="6" borderId="26" xfId="0" applyFont="1" applyFill="1" applyBorder="1"/>
    <xf numFmtId="0" fontId="0" fillId="6" borderId="33" xfId="0" applyFill="1" applyBorder="1"/>
    <xf numFmtId="164" fontId="0" fillId="6" borderId="26" xfId="0" applyNumberFormat="1" applyFill="1" applyBorder="1"/>
    <xf numFmtId="0" fontId="2" fillId="6" borderId="31" xfId="0" applyFont="1" applyFill="1" applyBorder="1"/>
    <xf numFmtId="0" fontId="2" fillId="6" borderId="34" xfId="0" applyFont="1" applyFill="1" applyBorder="1"/>
    <xf numFmtId="164" fontId="2" fillId="6" borderId="35" xfId="0" applyNumberFormat="1" applyFont="1" applyFill="1" applyBorder="1"/>
    <xf numFmtId="0" fontId="2" fillId="6" borderId="35" xfId="0" applyFont="1" applyFill="1" applyBorder="1"/>
    <xf numFmtId="0" fontId="0" fillId="6" borderId="36" xfId="0" applyFill="1" applyBorder="1"/>
    <xf numFmtId="4" fontId="2" fillId="6" borderId="26" xfId="1" applyNumberFormat="1" applyFont="1" applyFill="1" applyBorder="1" applyAlignment="1">
      <alignment horizontal="right"/>
    </xf>
    <xf numFmtId="3" fontId="3" fillId="3" borderId="12" xfId="0" applyNumberFormat="1" applyFont="1" applyFill="1" applyBorder="1"/>
    <xf numFmtId="4" fontId="3" fillId="3" borderId="13" xfId="0" applyNumberFormat="1" applyFont="1" applyFill="1" applyBorder="1" applyAlignment="1">
      <alignment horizontal="right"/>
    </xf>
    <xf numFmtId="2" fontId="3" fillId="3" borderId="17" xfId="2" applyNumberFormat="1" applyFont="1" applyFill="1" applyBorder="1"/>
    <xf numFmtId="0" fontId="3" fillId="3" borderId="16" xfId="0" applyFont="1" applyFill="1" applyBorder="1" applyAlignment="1">
      <alignment wrapText="1"/>
    </xf>
    <xf numFmtId="167" fontId="3" fillId="3" borderId="17" xfId="2" applyNumberFormat="1" applyFont="1" applyFill="1" applyBorder="1"/>
    <xf numFmtId="2" fontId="3" fillId="3" borderId="16" xfId="0" applyNumberFormat="1" applyFont="1" applyFill="1" applyBorder="1" applyAlignment="1">
      <alignment horizontal="right" vertical="center"/>
    </xf>
    <xf numFmtId="0" fontId="3" fillId="3" borderId="16" xfId="0" applyFont="1" applyFill="1" applyBorder="1" applyAlignment="1" applyProtection="1">
      <alignment horizontal="right"/>
      <protection locked="0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4" fontId="3" fillId="3" borderId="17" xfId="0" applyNumberFormat="1" applyFont="1" applyFill="1" applyBorder="1" applyProtection="1">
      <protection locked="0"/>
    </xf>
    <xf numFmtId="10" fontId="3" fillId="3" borderId="17" xfId="0" applyNumberFormat="1" applyFont="1" applyFill="1" applyBorder="1" applyProtection="1">
      <protection locked="0"/>
    </xf>
    <xf numFmtId="10" fontId="3" fillId="3" borderId="16" xfId="2" applyNumberFormat="1" applyFont="1" applyFill="1" applyBorder="1" applyAlignment="1" applyProtection="1">
      <alignment horizontal="right"/>
      <protection locked="0"/>
    </xf>
    <xf numFmtId="0" fontId="3" fillId="3" borderId="16" xfId="0" applyFont="1" applyFill="1" applyBorder="1" applyProtection="1">
      <protection locked="0"/>
    </xf>
    <xf numFmtId="0" fontId="8" fillId="2" borderId="0" xfId="0" applyFont="1" applyFill="1" applyBorder="1"/>
    <xf numFmtId="166" fontId="8" fillId="2" borderId="0" xfId="2" applyNumberFormat="1" applyFont="1" applyFill="1" applyBorder="1"/>
    <xf numFmtId="165" fontId="8" fillId="2" borderId="0" xfId="0" applyNumberFormat="1" applyFont="1" applyFill="1" applyBorder="1" applyAlignment="1">
      <alignment horizontal="right"/>
    </xf>
    <xf numFmtId="0" fontId="4" fillId="5" borderId="1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</xf>
    <xf numFmtId="0" fontId="4" fillId="5" borderId="4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7" borderId="37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4" fontId="0" fillId="6" borderId="37" xfId="0" applyNumberFormat="1" applyFill="1" applyBorder="1" applyAlignment="1">
      <alignment horizontal="center"/>
    </xf>
    <xf numFmtId="4" fontId="0" fillId="0" borderId="22" xfId="0" applyNumberFormat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2" fillId="2" borderId="1" xfId="0" applyFont="1" applyFill="1" applyBorder="1"/>
    <xf numFmtId="0" fontId="0" fillId="2" borderId="24" xfId="0" applyFill="1" applyBorder="1"/>
    <xf numFmtId="0" fontId="0" fillId="2" borderId="2" xfId="0" applyFill="1" applyBorder="1"/>
    <xf numFmtId="0" fontId="0" fillId="2" borderId="38" xfId="0" applyFill="1" applyBorder="1"/>
    <xf numFmtId="0" fontId="0" fillId="2" borderId="0" xfId="0" applyFill="1" applyBorder="1"/>
    <xf numFmtId="0" fontId="0" fillId="2" borderId="39" xfId="0" applyFill="1" applyBorder="1"/>
    <xf numFmtId="0" fontId="9" fillId="2" borderId="0" xfId="3" applyFill="1" applyBorder="1"/>
    <xf numFmtId="3" fontId="10" fillId="2" borderId="3" xfId="4" applyFill="1" applyBorder="1">
      <alignment vertical="center"/>
    </xf>
    <xf numFmtId="0" fontId="0" fillId="2" borderId="25" xfId="0" applyFill="1" applyBorder="1"/>
    <xf numFmtId="0" fontId="0" fillId="2" borderId="4" xfId="0" applyFill="1" applyBorder="1"/>
    <xf numFmtId="14" fontId="0" fillId="2" borderId="0" xfId="0" applyNumberFormat="1" applyFill="1" applyBorder="1" applyAlignment="1">
      <alignment horizontal="left"/>
    </xf>
    <xf numFmtId="0" fontId="0" fillId="2" borderId="0" xfId="0" applyFill="1" applyBorder="1" applyAlignment="1">
      <alignment horizontal="left"/>
    </xf>
  </cellXfs>
  <cellStyles count="5">
    <cellStyle name="Link" xfId="3" builtinId="8"/>
    <cellStyle name="Prozent" xfId="2" builtinId="5"/>
    <cellStyle name="Standard" xfId="0" builtinId="0"/>
    <cellStyle name="Standard 9" xfId="4" xr:uid="{31271385-2FA6-43D7-A73E-199BE99133AB}"/>
    <cellStyle name="Währung" xfId="1" builtinId="4"/>
  </cellStyles>
  <dxfs count="0"/>
  <tableStyles count="0" defaultTableStyle="TableStyleMedium2" defaultPivotStyle="PivotStyleLight16"/>
  <colors>
    <mruColors>
      <color rgb="FF70AD47"/>
      <color rgb="FF000000"/>
      <color rgb="FF09813A"/>
      <color rgb="FF6EA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>
                <a:solidFill>
                  <a:schemeClr val="bg1"/>
                </a:solidFill>
              </a:rPr>
              <a:t>Veränderung des</a:t>
            </a:r>
            <a:r>
              <a:rPr lang="de-DE" baseline="0">
                <a:solidFill>
                  <a:schemeClr val="bg1"/>
                </a:solidFill>
              </a:rPr>
              <a:t> CAPEX (AEL)</a:t>
            </a:r>
            <a:endParaRPr lang="de-DE">
              <a:solidFill>
                <a:schemeClr val="bg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2"/>
          <c:order val="0"/>
          <c:tx>
            <c:v>Pessimistisch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GRINIX!$C$3:$C$202</c:f>
              <c:numCache>
                <c:formatCode>General</c:formatCode>
                <c:ptCount val="20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</c:v>
                </c:pt>
                <c:pt idx="13">
                  <c:v>7</c:v>
                </c:pt>
                <c:pt idx="14">
                  <c:v>7.5</c:v>
                </c:pt>
                <c:pt idx="15">
                  <c:v>8</c:v>
                </c:pt>
                <c:pt idx="16">
                  <c:v>8.5</c:v>
                </c:pt>
                <c:pt idx="17">
                  <c:v>9</c:v>
                </c:pt>
                <c:pt idx="18">
                  <c:v>9.5</c:v>
                </c:pt>
                <c:pt idx="19">
                  <c:v>10</c:v>
                </c:pt>
                <c:pt idx="20">
                  <c:v>10.5</c:v>
                </c:pt>
                <c:pt idx="21">
                  <c:v>11</c:v>
                </c:pt>
                <c:pt idx="22">
                  <c:v>11.5</c:v>
                </c:pt>
                <c:pt idx="23">
                  <c:v>12</c:v>
                </c:pt>
                <c:pt idx="24">
                  <c:v>12.5</c:v>
                </c:pt>
                <c:pt idx="25">
                  <c:v>13</c:v>
                </c:pt>
                <c:pt idx="26">
                  <c:v>13.5</c:v>
                </c:pt>
                <c:pt idx="27">
                  <c:v>14</c:v>
                </c:pt>
                <c:pt idx="28">
                  <c:v>14.5</c:v>
                </c:pt>
                <c:pt idx="29">
                  <c:v>15</c:v>
                </c:pt>
                <c:pt idx="30">
                  <c:v>15.5</c:v>
                </c:pt>
                <c:pt idx="31">
                  <c:v>16</c:v>
                </c:pt>
                <c:pt idx="32">
                  <c:v>16.5</c:v>
                </c:pt>
                <c:pt idx="33">
                  <c:v>17</c:v>
                </c:pt>
                <c:pt idx="34">
                  <c:v>17.5</c:v>
                </c:pt>
                <c:pt idx="35">
                  <c:v>18</c:v>
                </c:pt>
                <c:pt idx="36">
                  <c:v>18.5</c:v>
                </c:pt>
                <c:pt idx="37">
                  <c:v>19</c:v>
                </c:pt>
                <c:pt idx="38">
                  <c:v>19.5</c:v>
                </c:pt>
                <c:pt idx="39">
                  <c:v>20</c:v>
                </c:pt>
                <c:pt idx="40">
                  <c:v>20.5</c:v>
                </c:pt>
                <c:pt idx="41">
                  <c:v>21</c:v>
                </c:pt>
                <c:pt idx="42">
                  <c:v>21.5</c:v>
                </c:pt>
                <c:pt idx="43">
                  <c:v>22</c:v>
                </c:pt>
                <c:pt idx="44">
                  <c:v>22.5</c:v>
                </c:pt>
                <c:pt idx="45">
                  <c:v>23</c:v>
                </c:pt>
                <c:pt idx="46">
                  <c:v>23.5</c:v>
                </c:pt>
                <c:pt idx="47">
                  <c:v>24</c:v>
                </c:pt>
                <c:pt idx="48">
                  <c:v>24.5</c:v>
                </c:pt>
                <c:pt idx="49">
                  <c:v>25</c:v>
                </c:pt>
                <c:pt idx="50">
                  <c:v>25.5</c:v>
                </c:pt>
                <c:pt idx="51">
                  <c:v>26</c:v>
                </c:pt>
                <c:pt idx="52">
                  <c:v>26.5</c:v>
                </c:pt>
                <c:pt idx="53">
                  <c:v>27</c:v>
                </c:pt>
                <c:pt idx="54">
                  <c:v>27.5</c:v>
                </c:pt>
                <c:pt idx="55">
                  <c:v>28</c:v>
                </c:pt>
                <c:pt idx="56">
                  <c:v>28.5</c:v>
                </c:pt>
                <c:pt idx="57">
                  <c:v>29</c:v>
                </c:pt>
                <c:pt idx="58">
                  <c:v>29.5</c:v>
                </c:pt>
                <c:pt idx="59">
                  <c:v>30</c:v>
                </c:pt>
                <c:pt idx="60">
                  <c:v>30.5</c:v>
                </c:pt>
                <c:pt idx="61">
                  <c:v>31</c:v>
                </c:pt>
                <c:pt idx="62">
                  <c:v>31.5</c:v>
                </c:pt>
                <c:pt idx="63">
                  <c:v>32</c:v>
                </c:pt>
                <c:pt idx="64">
                  <c:v>32.5</c:v>
                </c:pt>
                <c:pt idx="65">
                  <c:v>33</c:v>
                </c:pt>
                <c:pt idx="66">
                  <c:v>33.5</c:v>
                </c:pt>
                <c:pt idx="67">
                  <c:v>34</c:v>
                </c:pt>
                <c:pt idx="68">
                  <c:v>34.5</c:v>
                </c:pt>
                <c:pt idx="69">
                  <c:v>35</c:v>
                </c:pt>
                <c:pt idx="70">
                  <c:v>35.5</c:v>
                </c:pt>
                <c:pt idx="71">
                  <c:v>36</c:v>
                </c:pt>
                <c:pt idx="72">
                  <c:v>36.5</c:v>
                </c:pt>
                <c:pt idx="73">
                  <c:v>37</c:v>
                </c:pt>
                <c:pt idx="74">
                  <c:v>37.5</c:v>
                </c:pt>
                <c:pt idx="75">
                  <c:v>38</c:v>
                </c:pt>
                <c:pt idx="76">
                  <c:v>38.5</c:v>
                </c:pt>
                <c:pt idx="77">
                  <c:v>39</c:v>
                </c:pt>
                <c:pt idx="78">
                  <c:v>39.5</c:v>
                </c:pt>
                <c:pt idx="79">
                  <c:v>40</c:v>
                </c:pt>
                <c:pt idx="80">
                  <c:v>40.5</c:v>
                </c:pt>
                <c:pt idx="81">
                  <c:v>41</c:v>
                </c:pt>
                <c:pt idx="82">
                  <c:v>41.5</c:v>
                </c:pt>
                <c:pt idx="83">
                  <c:v>42</c:v>
                </c:pt>
                <c:pt idx="84">
                  <c:v>42.5</c:v>
                </c:pt>
                <c:pt idx="85">
                  <c:v>43</c:v>
                </c:pt>
                <c:pt idx="86">
                  <c:v>43.5</c:v>
                </c:pt>
                <c:pt idx="87">
                  <c:v>44</c:v>
                </c:pt>
                <c:pt idx="88">
                  <c:v>44.5</c:v>
                </c:pt>
                <c:pt idx="89">
                  <c:v>45</c:v>
                </c:pt>
                <c:pt idx="90">
                  <c:v>45.5</c:v>
                </c:pt>
                <c:pt idx="91">
                  <c:v>46</c:v>
                </c:pt>
                <c:pt idx="92">
                  <c:v>46.5</c:v>
                </c:pt>
                <c:pt idx="93">
                  <c:v>47</c:v>
                </c:pt>
                <c:pt idx="94">
                  <c:v>47.5</c:v>
                </c:pt>
                <c:pt idx="95">
                  <c:v>48</c:v>
                </c:pt>
                <c:pt idx="96">
                  <c:v>48.5</c:v>
                </c:pt>
                <c:pt idx="97">
                  <c:v>49</c:v>
                </c:pt>
                <c:pt idx="98">
                  <c:v>49.5</c:v>
                </c:pt>
                <c:pt idx="99">
                  <c:v>50</c:v>
                </c:pt>
                <c:pt idx="100">
                  <c:v>50.5</c:v>
                </c:pt>
                <c:pt idx="101">
                  <c:v>51</c:v>
                </c:pt>
                <c:pt idx="102">
                  <c:v>51.5</c:v>
                </c:pt>
                <c:pt idx="103">
                  <c:v>52</c:v>
                </c:pt>
                <c:pt idx="104">
                  <c:v>52.5</c:v>
                </c:pt>
                <c:pt idx="105">
                  <c:v>53</c:v>
                </c:pt>
                <c:pt idx="106">
                  <c:v>53.5</c:v>
                </c:pt>
                <c:pt idx="107">
                  <c:v>54</c:v>
                </c:pt>
                <c:pt idx="108">
                  <c:v>54.5</c:v>
                </c:pt>
                <c:pt idx="109">
                  <c:v>55</c:v>
                </c:pt>
                <c:pt idx="110">
                  <c:v>55.5</c:v>
                </c:pt>
                <c:pt idx="111">
                  <c:v>56</c:v>
                </c:pt>
                <c:pt idx="112">
                  <c:v>56.5</c:v>
                </c:pt>
                <c:pt idx="113">
                  <c:v>57</c:v>
                </c:pt>
                <c:pt idx="114">
                  <c:v>57.5</c:v>
                </c:pt>
                <c:pt idx="115">
                  <c:v>58</c:v>
                </c:pt>
                <c:pt idx="116">
                  <c:v>58.5</c:v>
                </c:pt>
                <c:pt idx="117">
                  <c:v>59</c:v>
                </c:pt>
                <c:pt idx="118">
                  <c:v>59.5</c:v>
                </c:pt>
                <c:pt idx="119">
                  <c:v>60</c:v>
                </c:pt>
                <c:pt idx="120">
                  <c:v>60.5</c:v>
                </c:pt>
                <c:pt idx="121">
                  <c:v>61</c:v>
                </c:pt>
                <c:pt idx="122">
                  <c:v>61.5</c:v>
                </c:pt>
                <c:pt idx="123">
                  <c:v>62</c:v>
                </c:pt>
                <c:pt idx="124">
                  <c:v>62.5</c:v>
                </c:pt>
                <c:pt idx="125">
                  <c:v>63</c:v>
                </c:pt>
                <c:pt idx="126">
                  <c:v>63.5</c:v>
                </c:pt>
                <c:pt idx="127">
                  <c:v>64</c:v>
                </c:pt>
                <c:pt idx="128">
                  <c:v>64.5</c:v>
                </c:pt>
                <c:pt idx="129">
                  <c:v>65</c:v>
                </c:pt>
                <c:pt idx="130">
                  <c:v>65.5</c:v>
                </c:pt>
                <c:pt idx="131">
                  <c:v>66</c:v>
                </c:pt>
                <c:pt idx="132">
                  <c:v>66.5</c:v>
                </c:pt>
                <c:pt idx="133">
                  <c:v>67</c:v>
                </c:pt>
                <c:pt idx="134">
                  <c:v>67.5</c:v>
                </c:pt>
                <c:pt idx="135">
                  <c:v>68</c:v>
                </c:pt>
                <c:pt idx="136">
                  <c:v>68.5</c:v>
                </c:pt>
                <c:pt idx="137">
                  <c:v>69</c:v>
                </c:pt>
                <c:pt idx="138">
                  <c:v>69.5</c:v>
                </c:pt>
                <c:pt idx="139">
                  <c:v>70</c:v>
                </c:pt>
                <c:pt idx="140">
                  <c:v>70.5</c:v>
                </c:pt>
                <c:pt idx="141">
                  <c:v>71</c:v>
                </c:pt>
                <c:pt idx="142">
                  <c:v>71.5</c:v>
                </c:pt>
                <c:pt idx="143">
                  <c:v>72</c:v>
                </c:pt>
                <c:pt idx="144">
                  <c:v>72.5</c:v>
                </c:pt>
                <c:pt idx="145">
                  <c:v>73</c:v>
                </c:pt>
                <c:pt idx="146">
                  <c:v>73.5</c:v>
                </c:pt>
                <c:pt idx="147">
                  <c:v>74</c:v>
                </c:pt>
                <c:pt idx="148">
                  <c:v>74.5</c:v>
                </c:pt>
                <c:pt idx="149">
                  <c:v>75</c:v>
                </c:pt>
                <c:pt idx="150">
                  <c:v>75.5</c:v>
                </c:pt>
                <c:pt idx="151">
                  <c:v>76</c:v>
                </c:pt>
                <c:pt idx="152">
                  <c:v>76.5</c:v>
                </c:pt>
                <c:pt idx="153">
                  <c:v>77</c:v>
                </c:pt>
                <c:pt idx="154">
                  <c:v>77.5</c:v>
                </c:pt>
                <c:pt idx="155">
                  <c:v>78</c:v>
                </c:pt>
                <c:pt idx="156">
                  <c:v>78.5</c:v>
                </c:pt>
                <c:pt idx="157">
                  <c:v>79</c:v>
                </c:pt>
                <c:pt idx="158">
                  <c:v>79.5</c:v>
                </c:pt>
                <c:pt idx="159">
                  <c:v>80</c:v>
                </c:pt>
                <c:pt idx="160">
                  <c:v>80.5</c:v>
                </c:pt>
                <c:pt idx="161">
                  <c:v>81</c:v>
                </c:pt>
                <c:pt idx="162">
                  <c:v>81.5</c:v>
                </c:pt>
                <c:pt idx="163">
                  <c:v>82</c:v>
                </c:pt>
                <c:pt idx="164">
                  <c:v>82.5</c:v>
                </c:pt>
                <c:pt idx="165">
                  <c:v>83</c:v>
                </c:pt>
                <c:pt idx="166">
                  <c:v>83.5</c:v>
                </c:pt>
                <c:pt idx="167">
                  <c:v>84</c:v>
                </c:pt>
                <c:pt idx="168">
                  <c:v>84.5</c:v>
                </c:pt>
                <c:pt idx="169">
                  <c:v>85</c:v>
                </c:pt>
                <c:pt idx="170">
                  <c:v>85.5</c:v>
                </c:pt>
                <c:pt idx="171">
                  <c:v>86</c:v>
                </c:pt>
                <c:pt idx="172">
                  <c:v>86.5</c:v>
                </c:pt>
                <c:pt idx="173">
                  <c:v>87</c:v>
                </c:pt>
                <c:pt idx="174">
                  <c:v>87.5</c:v>
                </c:pt>
                <c:pt idx="175">
                  <c:v>88</c:v>
                </c:pt>
                <c:pt idx="176">
                  <c:v>88.5</c:v>
                </c:pt>
                <c:pt idx="177">
                  <c:v>89</c:v>
                </c:pt>
                <c:pt idx="178">
                  <c:v>89.5</c:v>
                </c:pt>
                <c:pt idx="179">
                  <c:v>90</c:v>
                </c:pt>
                <c:pt idx="180">
                  <c:v>90.5</c:v>
                </c:pt>
                <c:pt idx="181">
                  <c:v>91</c:v>
                </c:pt>
                <c:pt idx="182">
                  <c:v>91.5</c:v>
                </c:pt>
                <c:pt idx="183">
                  <c:v>92</c:v>
                </c:pt>
                <c:pt idx="184">
                  <c:v>92.5</c:v>
                </c:pt>
                <c:pt idx="185">
                  <c:v>93</c:v>
                </c:pt>
                <c:pt idx="186">
                  <c:v>93.5</c:v>
                </c:pt>
                <c:pt idx="187">
                  <c:v>94</c:v>
                </c:pt>
                <c:pt idx="188">
                  <c:v>94.5</c:v>
                </c:pt>
                <c:pt idx="189">
                  <c:v>95</c:v>
                </c:pt>
                <c:pt idx="190">
                  <c:v>95.5</c:v>
                </c:pt>
                <c:pt idx="191">
                  <c:v>96</c:v>
                </c:pt>
                <c:pt idx="192">
                  <c:v>96.5</c:v>
                </c:pt>
                <c:pt idx="193">
                  <c:v>97</c:v>
                </c:pt>
                <c:pt idx="194">
                  <c:v>97.5</c:v>
                </c:pt>
                <c:pt idx="195">
                  <c:v>98</c:v>
                </c:pt>
                <c:pt idx="196">
                  <c:v>98.5</c:v>
                </c:pt>
                <c:pt idx="197">
                  <c:v>99</c:v>
                </c:pt>
                <c:pt idx="198">
                  <c:v>99.5</c:v>
                </c:pt>
                <c:pt idx="199">
                  <c:v>100</c:v>
                </c:pt>
              </c:numCache>
            </c:numRef>
          </c:xVal>
          <c:yVal>
            <c:numRef>
              <c:f>GRINIX!$G$3:$G$202</c:f>
              <c:numCache>
                <c:formatCode>General</c:formatCode>
                <c:ptCount val="200"/>
                <c:pt idx="0">
                  <c:v>1857.1354958125887</c:v>
                </c:pt>
                <c:pt idx="1">
                  <c:v>1632.495570792792</c:v>
                </c:pt>
                <c:pt idx="2">
                  <c:v>1513.9064435917383</c:v>
                </c:pt>
                <c:pt idx="3">
                  <c:v>1435.0281897401326</c:v>
                </c:pt>
                <c:pt idx="4">
                  <c:v>1376.6868688304528</c:v>
                </c:pt>
                <c:pt idx="5">
                  <c:v>1330.7836554364069</c:v>
                </c:pt>
                <c:pt idx="6">
                  <c:v>1293.1692092897169</c:v>
                </c:pt>
                <c:pt idx="7">
                  <c:v>1261.4465498052029</c:v>
                </c:pt>
                <c:pt idx="8">
                  <c:v>1234.1117409668373</c:v>
                </c:pt>
                <c:pt idx="9">
                  <c:v>1210.1622206897439</c:v>
                </c:pt>
                <c:pt idx="10">
                  <c:v>1188.8978766054374</c:v>
                </c:pt>
                <c:pt idx="11">
                  <c:v>1169.8114801434017</c:v>
                </c:pt>
                <c:pt idx="12">
                  <c:v>1152.5243966417163</c:v>
                </c:pt>
                <c:pt idx="13">
                  <c:v>1136.7468939186756</c:v>
                </c:pt>
                <c:pt idx="14">
                  <c:v>1122.2525907398192</c:v>
                </c:pt>
                <c:pt idx="15">
                  <c:v>1108.8614212544544</c:v>
                </c:pt>
                <c:pt idx="16">
                  <c:v>1096.4279335186566</c:v>
                </c:pt>
                <c:pt idx="17">
                  <c:v>1084.8330428955696</c:v>
                </c:pt>
                <c:pt idx="18">
                  <c:v>1073.9780888981472</c:v>
                </c:pt>
                <c:pt idx="19">
                  <c:v>1063.7804671071456</c:v>
                </c:pt>
                <c:pt idx="20">
                  <c:v>1054.1703623738713</c:v>
                </c:pt>
                <c:pt idx="21">
                  <c:v>1045.0882674201998</c:v>
                </c:pt>
                <c:pt idx="22">
                  <c:v>1036.483071552394</c:v>
                </c:pt>
                <c:pt idx="23">
                  <c:v>1028.3105698548236</c:v>
                </c:pt>
                <c:pt idx="24">
                  <c:v>1020.5322869998362</c:v>
                </c:pt>
                <c:pt idx="25">
                  <c:v>1013.1145395640567</c:v>
                </c:pt>
                <c:pt idx="26">
                  <c:v>1006.0276813267341</c:v>
                </c:pt>
                <c:pt idx="27">
                  <c:v>999.24549049811037</c:v>
                </c:pt>
                <c:pt idx="28">
                  <c:v>992.74466815106757</c:v>
                </c:pt>
                <c:pt idx="29">
                  <c:v>986.50442459604608</c:v>
                </c:pt>
                <c:pt idx="30">
                  <c:v>980.50613590646935</c:v>
                </c:pt>
                <c:pt idx="31">
                  <c:v>974.73305685153559</c:v>
                </c:pt>
                <c:pt idx="32">
                  <c:v>969.17007952506481</c:v>
                </c:pt>
                <c:pt idx="33">
                  <c:v>963.80352925165778</c:v>
                </c:pt>
                <c:pt idx="34">
                  <c:v>958.62099110116253</c:v>
                </c:pt>
                <c:pt idx="35">
                  <c:v>953.61116168951946</c:v>
                </c:pt>
                <c:pt idx="36">
                  <c:v>948.76372198966112</c:v>
                </c:pt>
                <c:pt idx="37">
                  <c:v>944.06922769390746</c:v>
                </c:pt>
                <c:pt idx="38">
                  <c:v>939.51901431356362</c:v>
                </c:pt>
                <c:pt idx="39">
                  <c:v>935.10511471240113</c:v>
                </c:pt>
                <c:pt idx="40">
                  <c:v>930.82018717860319</c:v>
                </c:pt>
                <c:pt idx="41">
                  <c:v>926.65745246734718</c:v>
                </c:pt>
                <c:pt idx="42">
                  <c:v>922.61063851078757</c:v>
                </c:pt>
                <c:pt idx="43">
                  <c:v>918.67393170711273</c:v>
                </c:pt>
                <c:pt idx="44">
                  <c:v>914.84193387577466</c:v>
                </c:pt>
                <c:pt idx="45">
                  <c:v>911.10962410991669</c:v>
                </c:pt>
                <c:pt idx="46">
                  <c:v>907.47232487566134</c:v>
                </c:pt>
                <c:pt idx="47">
                  <c:v>903.92567180613355</c:v>
                </c:pt>
                <c:pt idx="48">
                  <c:v>900.46558671976879</c:v>
                </c:pt>
                <c:pt idx="49">
                  <c:v>897.08825346063793</c:v>
                </c:pt>
                <c:pt idx="50">
                  <c:v>893.79009621566934</c:v>
                </c:pt>
                <c:pt idx="51">
                  <c:v>890.56776001173557</c:v>
                </c:pt>
                <c:pt idx="52">
                  <c:v>887.41809313615443</c:v>
                </c:pt>
                <c:pt idx="53">
                  <c:v>884.33813125855545</c:v>
                </c:pt>
                <c:pt idx="54">
                  <c:v>881.32508306129728</c:v>
                </c:pt>
                <c:pt idx="55">
                  <c:v>878.37631721054208</c:v>
                </c:pt>
                <c:pt idx="56">
                  <c:v>875.48935052142349</c:v>
                </c:pt>
                <c:pt idx="57">
                  <c:v>872.6618371890321</c:v>
                </c:pt>
                <c:pt idx="58">
                  <c:v>869.89155897267506</c:v>
                </c:pt>
                <c:pt idx="59">
                  <c:v>867.17641623444331</c:v>
                </c:pt>
                <c:pt idx="60">
                  <c:v>864.5144197448567</c:v>
                </c:pt>
                <c:pt idx="61">
                  <c:v>861.90368317853586</c:v>
                </c:pt>
                <c:pt idx="62">
                  <c:v>859.34241623169714</c:v>
                </c:pt>
                <c:pt idx="63">
                  <c:v>856.82891830097776</c:v>
                </c:pt>
                <c:pt idx="64">
                  <c:v>854.36157266982093</c:v>
                </c:pt>
                <c:pt idx="65">
                  <c:v>851.93884115455478</c:v>
                </c:pt>
                <c:pt idx="66">
                  <c:v>849.5592591674515</c:v>
                </c:pt>
                <c:pt idx="67">
                  <c:v>847.22143115860797</c:v>
                </c:pt>
                <c:pt idx="68">
                  <c:v>844.92402640247292</c:v>
                </c:pt>
                <c:pt idx="69">
                  <c:v>842.66577509838817</c:v>
                </c:pt>
                <c:pt idx="70">
                  <c:v>840.44546475762058</c:v>
                </c:pt>
                <c:pt idx="71">
                  <c:v>838.26193685213434</c:v>
                </c:pt>
                <c:pt idx="72">
                  <c:v>836.11408370278536</c:v>
                </c:pt>
                <c:pt idx="73">
                  <c:v>834.00084558682454</c:v>
                </c:pt>
                <c:pt idx="74">
                  <c:v>831.92120804651108</c:v>
                </c:pt>
                <c:pt idx="75">
                  <c:v>829.87419938238224</c:v>
                </c:pt>
                <c:pt idx="76">
                  <c:v>827.85888831626062</c:v>
                </c:pt>
                <c:pt idx="77">
                  <c:v>825.8743818104698</c:v>
                </c:pt>
                <c:pt idx="78">
                  <c:v>823.91982303095961</c:v>
                </c:pt>
                <c:pt idx="79">
                  <c:v>821.99438944315546</c:v>
                </c:pt>
                <c:pt idx="80">
                  <c:v>820.09729103034408</c:v>
                </c:pt>
                <c:pt idx="81">
                  <c:v>818.22776862530668</c:v>
                </c:pt>
                <c:pt idx="82">
                  <c:v>816.38509234671449</c:v>
                </c:pt>
                <c:pt idx="83">
                  <c:v>814.56856013253218</c:v>
                </c:pt>
                <c:pt idx="84">
                  <c:v>812.77749636333851</c:v>
                </c:pt>
                <c:pt idx="85">
                  <c:v>811.01125056906608</c:v>
                </c:pt>
                <c:pt idx="86">
                  <c:v>809.26919621319291</c:v>
                </c:pt>
                <c:pt idx="87">
                  <c:v>807.55072954892523</c:v>
                </c:pt>
                <c:pt idx="88">
                  <c:v>805.85526854233808</c:v>
                </c:pt>
                <c:pt idx="89">
                  <c:v>804.18225185785116</c:v>
                </c:pt>
                <c:pt idx="90">
                  <c:v>802.53113790178725</c:v>
                </c:pt>
                <c:pt idx="91">
                  <c:v>800.90140392008448</c:v>
                </c:pt>
                <c:pt idx="92">
                  <c:v>799.29254514654792</c:v>
                </c:pt>
                <c:pt idx="93">
                  <c:v>797.70407399829992</c:v>
                </c:pt>
                <c:pt idx="94">
                  <c:v>796.13551931533812</c:v>
                </c:pt>
                <c:pt idx="95">
                  <c:v>794.58642564135585</c:v>
                </c:pt>
                <c:pt idx="96">
                  <c:v>793.05635254317008</c:v>
                </c:pt>
                <c:pt idx="97">
                  <c:v>791.54487396632021</c:v>
                </c:pt>
                <c:pt idx="98">
                  <c:v>790.05157762456395</c:v>
                </c:pt>
                <c:pt idx="99">
                  <c:v>788.57606442116082</c:v>
                </c:pt>
                <c:pt idx="100">
                  <c:v>787.11794789999692</c:v>
                </c:pt>
                <c:pt idx="101">
                  <c:v>785.67685372472567</c:v>
                </c:pt>
                <c:pt idx="102">
                  <c:v>784.25241918424172</c:v>
                </c:pt>
                <c:pt idx="103">
                  <c:v>782.84429272290959</c:v>
                </c:pt>
                <c:pt idx="104">
                  <c:v>781.45213349408789</c:v>
                </c:pt>
                <c:pt idx="105">
                  <c:v>780.07561093558047</c:v>
                </c:pt>
                <c:pt idx="106">
                  <c:v>778.71440436574528</c:v>
                </c:pt>
                <c:pt idx="107">
                  <c:v>777.36820259907108</c:v>
                </c:pt>
                <c:pt idx="108">
                  <c:v>776.03670358011175</c:v>
                </c:pt>
                <c:pt idx="109">
                  <c:v>774.71961403474734</c:v>
                </c:pt>
                <c:pt idx="110">
                  <c:v>773.41664913779425</c:v>
                </c:pt>
                <c:pt idx="111">
                  <c:v>772.12753219606748</c:v>
                </c:pt>
                <c:pt idx="112">
                  <c:v>770.85199434603874</c:v>
                </c:pt>
                <c:pt idx="113">
                  <c:v>769.58977426529771</c:v>
                </c:pt>
                <c:pt idx="114">
                  <c:v>768.34061789707482</c:v>
                </c:pt>
                <c:pt idx="115">
                  <c:v>767.10427818712026</c:v>
                </c:pt>
                <c:pt idx="116">
                  <c:v>765.88051483228821</c:v>
                </c:pt>
                <c:pt idx="117">
                  <c:v>764.66909404021044</c:v>
                </c:pt>
                <c:pt idx="118">
                  <c:v>763.46978829947614</c:v>
                </c:pt>
                <c:pt idx="119">
                  <c:v>762.2823761597823</c:v>
                </c:pt>
                <c:pt idx="120">
                  <c:v>761.10664202153509</c:v>
                </c:pt>
                <c:pt idx="121">
                  <c:v>759.94237593442722</c:v>
                </c:pt>
                <c:pt idx="122">
                  <c:v>758.78937340453513</c:v>
                </c:pt>
                <c:pt idx="123">
                  <c:v>757.64743520951197</c:v>
                </c:pt>
                <c:pt idx="124">
                  <c:v>756.51636722147134</c:v>
                </c:pt>
                <c:pt idx="125">
                  <c:v>755.39598023718509</c:v>
                </c:pt>
                <c:pt idx="126">
                  <c:v>754.28608981524121</c:v>
                </c:pt>
                <c:pt idx="127">
                  <c:v>753.18651611981284</c:v>
                </c:pt>
                <c:pt idx="128">
                  <c:v>752.09708377073639</c:v>
                </c:pt>
                <c:pt idx="129">
                  <c:v>751.01762169958317</c:v>
                </c:pt>
                <c:pt idx="130">
                  <c:v>749.94796301145038</c:v>
                </c:pt>
                <c:pt idx="131">
                  <c:v>748.88794485219648</c:v>
                </c:pt>
                <c:pt idx="132">
                  <c:v>747.83740828087173</c:v>
                </c:pt>
                <c:pt idx="133">
                  <c:v>746.79619814709952</c:v>
                </c:pt>
                <c:pt idx="134">
                  <c:v>745.76416297318269</c:v>
                </c:pt>
                <c:pt idx="135">
                  <c:v>744.74115484071865</c:v>
                </c:pt>
                <c:pt idx="136">
                  <c:v>743.72702928152046</c:v>
                </c:pt>
                <c:pt idx="137">
                  <c:v>742.72164517264946</c:v>
                </c:pt>
                <c:pt idx="138">
                  <c:v>741.724864635372</c:v>
                </c:pt>
                <c:pt idx="139">
                  <c:v>740.73655293787772</c:v>
                </c:pt>
                <c:pt idx="140">
                  <c:v>739.75657840157805</c:v>
                </c:pt>
                <c:pt idx="141">
                  <c:v>738.78481231084163</c:v>
                </c:pt>
                <c:pt idx="142">
                  <c:v>737.821128826012</c:v>
                </c:pt>
                <c:pt idx="143">
                  <c:v>736.86540489956406</c:v>
                </c:pt>
                <c:pt idx="144">
                  <c:v>735.91752019527348</c:v>
                </c:pt>
                <c:pt idx="145">
                  <c:v>734.97735701025761</c:v>
                </c:pt>
                <c:pt idx="146">
                  <c:v>734.04480019978143</c:v>
                </c:pt>
                <c:pt idx="147">
                  <c:v>733.11973710470124</c:v>
                </c:pt>
                <c:pt idx="148">
                  <c:v>732.20205748144326</c:v>
                </c:pt>
                <c:pt idx="149">
                  <c:v>731.29165343440854</c:v>
                </c:pt>
                <c:pt idx="150">
                  <c:v>730.38841935070388</c:v>
                </c:pt>
                <c:pt idx="151">
                  <c:v>729.49225183710996</c:v>
                </c:pt>
                <c:pt idx="152">
                  <c:v>728.60304965918851</c:v>
                </c:pt>
                <c:pt idx="153">
                  <c:v>727.72071368244588</c:v>
                </c:pt>
                <c:pt idx="154">
                  <c:v>726.84514681547114</c:v>
                </c:pt>
                <c:pt idx="155">
                  <c:v>725.97625395496891</c:v>
                </c:pt>
                <c:pt idx="156">
                  <c:v>725.11394193261424</c:v>
                </c:pt>
                <c:pt idx="157">
                  <c:v>724.25811946365195</c:v>
                </c:pt>
                <c:pt idx="158">
                  <c:v>723.4086970971839</c:v>
                </c:pt>
                <c:pt idx="159">
                  <c:v>722.56558716806364</c:v>
                </c:pt>
                <c:pt idx="160">
                  <c:v>721.72870375035166</c:v>
                </c:pt>
                <c:pt idx="161">
                  <c:v>720.89796261225956</c:v>
                </c:pt>
                <c:pt idx="162">
                  <c:v>720.07328117253337</c:v>
                </c:pt>
                <c:pt idx="163">
                  <c:v>719.25457845822086</c:v>
                </c:pt>
                <c:pt idx="164">
                  <c:v>718.44177506376514</c:v>
                </c:pt>
                <c:pt idx="165">
                  <c:v>717.63479311138462</c:v>
                </c:pt>
                <c:pt idx="166">
                  <c:v>716.83355621268288</c:v>
                </c:pt>
                <c:pt idx="167">
                  <c:v>716.03798943144773</c:v>
                </c:pt>
                <c:pt idx="168">
                  <c:v>715.24801924759367</c:v>
                </c:pt>
                <c:pt idx="169">
                  <c:v>714.4635735222106</c:v>
                </c:pt>
                <c:pt idx="170">
                  <c:v>713.68458146366811</c:v>
                </c:pt>
                <c:pt idx="171">
                  <c:v>712.910973594751</c:v>
                </c:pt>
                <c:pt idx="172">
                  <c:v>712.14268172077948</c:v>
                </c:pt>
                <c:pt idx="173">
                  <c:v>711.37963889868001</c:v>
                </c:pt>
                <c:pt idx="174">
                  <c:v>710.62177940697927</c:v>
                </c:pt>
                <c:pt idx="175">
                  <c:v>709.86903871668051</c:v>
                </c:pt>
                <c:pt idx="176">
                  <c:v>709.12135346299624</c:v>
                </c:pt>
                <c:pt idx="177">
                  <c:v>708.37866141790698</c:v>
                </c:pt>
                <c:pt idx="178">
                  <c:v>707.6409014635168</c:v>
                </c:pt>
                <c:pt idx="179">
                  <c:v>706.90801356617737</c:v>
                </c:pt>
                <c:pt idx="180">
                  <c:v>706.17993875135699</c:v>
                </c:pt>
                <c:pt idx="181">
                  <c:v>705.45661907922386</c:v>
                </c:pt>
                <c:pt idx="182">
                  <c:v>704.73799762092688</c:v>
                </c:pt>
                <c:pt idx="183">
                  <c:v>704.02401843554469</c:v>
                </c:pt>
                <c:pt idx="184">
                  <c:v>703.31462654768063</c:v>
                </c:pt>
                <c:pt idx="185">
                  <c:v>702.60976792568624</c:v>
                </c:pt>
                <c:pt idx="186">
                  <c:v>701.90938946048993</c:v>
                </c:pt>
                <c:pt idx="187">
                  <c:v>701.21343894500899</c:v>
                </c:pt>
                <c:pt idx="188">
                  <c:v>700.52186505412953</c:v>
                </c:pt>
                <c:pt idx="189">
                  <c:v>699.83461732523244</c:v>
                </c:pt>
                <c:pt idx="190">
                  <c:v>699.15164613925185</c:v>
                </c:pt>
                <c:pt idx="191">
                  <c:v>698.4729027022438</c:v>
                </c:pt>
                <c:pt idx="192">
                  <c:v>697.79833902745099</c:v>
                </c:pt>
                <c:pt idx="193">
                  <c:v>697.12790791785153</c:v>
                </c:pt>
                <c:pt idx="194">
                  <c:v>696.46156294916796</c:v>
                </c:pt>
                <c:pt idx="195">
                  <c:v>695.79925845333003</c:v>
                </c:pt>
                <c:pt idx="196">
                  <c:v>695.14094950237416</c:v>
                </c:pt>
                <c:pt idx="197">
                  <c:v>694.48659189276134</c:v>
                </c:pt>
                <c:pt idx="198">
                  <c:v>693.8361421301106</c:v>
                </c:pt>
                <c:pt idx="199">
                  <c:v>693.18955741432239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0D3-4B21-9168-D7D496977AE0}"/>
            </c:ext>
          </c:extLst>
        </c:ser>
        <c:ser>
          <c:idx val="0"/>
          <c:order val="1"/>
          <c:tx>
            <c:v>Neutral</c:v>
          </c:tx>
          <c:spPr>
            <a:ln w="19050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xVal>
            <c:numRef>
              <c:f>GRINIX!$C$3:$C$202</c:f>
              <c:numCache>
                <c:formatCode>General</c:formatCode>
                <c:ptCount val="20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</c:v>
                </c:pt>
                <c:pt idx="13">
                  <c:v>7</c:v>
                </c:pt>
                <c:pt idx="14">
                  <c:v>7.5</c:v>
                </c:pt>
                <c:pt idx="15">
                  <c:v>8</c:v>
                </c:pt>
                <c:pt idx="16">
                  <c:v>8.5</c:v>
                </c:pt>
                <c:pt idx="17">
                  <c:v>9</c:v>
                </c:pt>
                <c:pt idx="18">
                  <c:v>9.5</c:v>
                </c:pt>
                <c:pt idx="19">
                  <c:v>10</c:v>
                </c:pt>
                <c:pt idx="20">
                  <c:v>10.5</c:v>
                </c:pt>
                <c:pt idx="21">
                  <c:v>11</c:v>
                </c:pt>
                <c:pt idx="22">
                  <c:v>11.5</c:v>
                </c:pt>
                <c:pt idx="23">
                  <c:v>12</c:v>
                </c:pt>
                <c:pt idx="24">
                  <c:v>12.5</c:v>
                </c:pt>
                <c:pt idx="25">
                  <c:v>13</c:v>
                </c:pt>
                <c:pt idx="26">
                  <c:v>13.5</c:v>
                </c:pt>
                <c:pt idx="27">
                  <c:v>14</c:v>
                </c:pt>
                <c:pt idx="28">
                  <c:v>14.5</c:v>
                </c:pt>
                <c:pt idx="29">
                  <c:v>15</c:v>
                </c:pt>
                <c:pt idx="30">
                  <c:v>15.5</c:v>
                </c:pt>
                <c:pt idx="31">
                  <c:v>16</c:v>
                </c:pt>
                <c:pt idx="32">
                  <c:v>16.5</c:v>
                </c:pt>
                <c:pt idx="33">
                  <c:v>17</c:v>
                </c:pt>
                <c:pt idx="34">
                  <c:v>17.5</c:v>
                </c:pt>
                <c:pt idx="35">
                  <c:v>18</c:v>
                </c:pt>
                <c:pt idx="36">
                  <c:v>18.5</c:v>
                </c:pt>
                <c:pt idx="37">
                  <c:v>19</c:v>
                </c:pt>
                <c:pt idx="38">
                  <c:v>19.5</c:v>
                </c:pt>
                <c:pt idx="39">
                  <c:v>20</c:v>
                </c:pt>
                <c:pt idx="40">
                  <c:v>20.5</c:v>
                </c:pt>
                <c:pt idx="41">
                  <c:v>21</c:v>
                </c:pt>
                <c:pt idx="42">
                  <c:v>21.5</c:v>
                </c:pt>
                <c:pt idx="43">
                  <c:v>22</c:v>
                </c:pt>
                <c:pt idx="44">
                  <c:v>22.5</c:v>
                </c:pt>
                <c:pt idx="45">
                  <c:v>23</c:v>
                </c:pt>
                <c:pt idx="46">
                  <c:v>23.5</c:v>
                </c:pt>
                <c:pt idx="47">
                  <c:v>24</c:v>
                </c:pt>
                <c:pt idx="48">
                  <c:v>24.5</c:v>
                </c:pt>
                <c:pt idx="49">
                  <c:v>25</c:v>
                </c:pt>
                <c:pt idx="50">
                  <c:v>25.5</c:v>
                </c:pt>
                <c:pt idx="51">
                  <c:v>26</c:v>
                </c:pt>
                <c:pt idx="52">
                  <c:v>26.5</c:v>
                </c:pt>
                <c:pt idx="53">
                  <c:v>27</c:v>
                </c:pt>
                <c:pt idx="54">
                  <c:v>27.5</c:v>
                </c:pt>
                <c:pt idx="55">
                  <c:v>28</c:v>
                </c:pt>
                <c:pt idx="56">
                  <c:v>28.5</c:v>
                </c:pt>
                <c:pt idx="57">
                  <c:v>29</c:v>
                </c:pt>
                <c:pt idx="58">
                  <c:v>29.5</c:v>
                </c:pt>
                <c:pt idx="59">
                  <c:v>30</c:v>
                </c:pt>
                <c:pt idx="60">
                  <c:v>30.5</c:v>
                </c:pt>
                <c:pt idx="61">
                  <c:v>31</c:v>
                </c:pt>
                <c:pt idx="62">
                  <c:v>31.5</c:v>
                </c:pt>
                <c:pt idx="63">
                  <c:v>32</c:v>
                </c:pt>
                <c:pt idx="64">
                  <c:v>32.5</c:v>
                </c:pt>
                <c:pt idx="65">
                  <c:v>33</c:v>
                </c:pt>
                <c:pt idx="66">
                  <c:v>33.5</c:v>
                </c:pt>
                <c:pt idx="67">
                  <c:v>34</c:v>
                </c:pt>
                <c:pt idx="68">
                  <c:v>34.5</c:v>
                </c:pt>
                <c:pt idx="69">
                  <c:v>35</c:v>
                </c:pt>
                <c:pt idx="70">
                  <c:v>35.5</c:v>
                </c:pt>
                <c:pt idx="71">
                  <c:v>36</c:v>
                </c:pt>
                <c:pt idx="72">
                  <c:v>36.5</c:v>
                </c:pt>
                <c:pt idx="73">
                  <c:v>37</c:v>
                </c:pt>
                <c:pt idx="74">
                  <c:v>37.5</c:v>
                </c:pt>
                <c:pt idx="75">
                  <c:v>38</c:v>
                </c:pt>
                <c:pt idx="76">
                  <c:v>38.5</c:v>
                </c:pt>
                <c:pt idx="77">
                  <c:v>39</c:v>
                </c:pt>
                <c:pt idx="78">
                  <c:v>39.5</c:v>
                </c:pt>
                <c:pt idx="79">
                  <c:v>40</c:v>
                </c:pt>
                <c:pt idx="80">
                  <c:v>40.5</c:v>
                </c:pt>
                <c:pt idx="81">
                  <c:v>41</c:v>
                </c:pt>
                <c:pt idx="82">
                  <c:v>41.5</c:v>
                </c:pt>
                <c:pt idx="83">
                  <c:v>42</c:v>
                </c:pt>
                <c:pt idx="84">
                  <c:v>42.5</c:v>
                </c:pt>
                <c:pt idx="85">
                  <c:v>43</c:v>
                </c:pt>
                <c:pt idx="86">
                  <c:v>43.5</c:v>
                </c:pt>
                <c:pt idx="87">
                  <c:v>44</c:v>
                </c:pt>
                <c:pt idx="88">
                  <c:v>44.5</c:v>
                </c:pt>
                <c:pt idx="89">
                  <c:v>45</c:v>
                </c:pt>
                <c:pt idx="90">
                  <c:v>45.5</c:v>
                </c:pt>
                <c:pt idx="91">
                  <c:v>46</c:v>
                </c:pt>
                <c:pt idx="92">
                  <c:v>46.5</c:v>
                </c:pt>
                <c:pt idx="93">
                  <c:v>47</c:v>
                </c:pt>
                <c:pt idx="94">
                  <c:v>47.5</c:v>
                </c:pt>
                <c:pt idx="95">
                  <c:v>48</c:v>
                </c:pt>
                <c:pt idx="96">
                  <c:v>48.5</c:v>
                </c:pt>
                <c:pt idx="97">
                  <c:v>49</c:v>
                </c:pt>
                <c:pt idx="98">
                  <c:v>49.5</c:v>
                </c:pt>
                <c:pt idx="99">
                  <c:v>50</c:v>
                </c:pt>
                <c:pt idx="100">
                  <c:v>50.5</c:v>
                </c:pt>
                <c:pt idx="101">
                  <c:v>51</c:v>
                </c:pt>
                <c:pt idx="102">
                  <c:v>51.5</c:v>
                </c:pt>
                <c:pt idx="103">
                  <c:v>52</c:v>
                </c:pt>
                <c:pt idx="104">
                  <c:v>52.5</c:v>
                </c:pt>
                <c:pt idx="105">
                  <c:v>53</c:v>
                </c:pt>
                <c:pt idx="106">
                  <c:v>53.5</c:v>
                </c:pt>
                <c:pt idx="107">
                  <c:v>54</c:v>
                </c:pt>
                <c:pt idx="108">
                  <c:v>54.5</c:v>
                </c:pt>
                <c:pt idx="109">
                  <c:v>55</c:v>
                </c:pt>
                <c:pt idx="110">
                  <c:v>55.5</c:v>
                </c:pt>
                <c:pt idx="111">
                  <c:v>56</c:v>
                </c:pt>
                <c:pt idx="112">
                  <c:v>56.5</c:v>
                </c:pt>
                <c:pt idx="113">
                  <c:v>57</c:v>
                </c:pt>
                <c:pt idx="114">
                  <c:v>57.5</c:v>
                </c:pt>
                <c:pt idx="115">
                  <c:v>58</c:v>
                </c:pt>
                <c:pt idx="116">
                  <c:v>58.5</c:v>
                </c:pt>
                <c:pt idx="117">
                  <c:v>59</c:v>
                </c:pt>
                <c:pt idx="118">
                  <c:v>59.5</c:v>
                </c:pt>
                <c:pt idx="119">
                  <c:v>60</c:v>
                </c:pt>
                <c:pt idx="120">
                  <c:v>60.5</c:v>
                </c:pt>
                <c:pt idx="121">
                  <c:v>61</c:v>
                </c:pt>
                <c:pt idx="122">
                  <c:v>61.5</c:v>
                </c:pt>
                <c:pt idx="123">
                  <c:v>62</c:v>
                </c:pt>
                <c:pt idx="124">
                  <c:v>62.5</c:v>
                </c:pt>
                <c:pt idx="125">
                  <c:v>63</c:v>
                </c:pt>
                <c:pt idx="126">
                  <c:v>63.5</c:v>
                </c:pt>
                <c:pt idx="127">
                  <c:v>64</c:v>
                </c:pt>
                <c:pt idx="128">
                  <c:v>64.5</c:v>
                </c:pt>
                <c:pt idx="129">
                  <c:v>65</c:v>
                </c:pt>
                <c:pt idx="130">
                  <c:v>65.5</c:v>
                </c:pt>
                <c:pt idx="131">
                  <c:v>66</c:v>
                </c:pt>
                <c:pt idx="132">
                  <c:v>66.5</c:v>
                </c:pt>
                <c:pt idx="133">
                  <c:v>67</c:v>
                </c:pt>
                <c:pt idx="134">
                  <c:v>67.5</c:v>
                </c:pt>
                <c:pt idx="135">
                  <c:v>68</c:v>
                </c:pt>
                <c:pt idx="136">
                  <c:v>68.5</c:v>
                </c:pt>
                <c:pt idx="137">
                  <c:v>69</c:v>
                </c:pt>
                <c:pt idx="138">
                  <c:v>69.5</c:v>
                </c:pt>
                <c:pt idx="139">
                  <c:v>70</c:v>
                </c:pt>
                <c:pt idx="140">
                  <c:v>70.5</c:v>
                </c:pt>
                <c:pt idx="141">
                  <c:v>71</c:v>
                </c:pt>
                <c:pt idx="142">
                  <c:v>71.5</c:v>
                </c:pt>
                <c:pt idx="143">
                  <c:v>72</c:v>
                </c:pt>
                <c:pt idx="144">
                  <c:v>72.5</c:v>
                </c:pt>
                <c:pt idx="145">
                  <c:v>73</c:v>
                </c:pt>
                <c:pt idx="146">
                  <c:v>73.5</c:v>
                </c:pt>
                <c:pt idx="147">
                  <c:v>74</c:v>
                </c:pt>
                <c:pt idx="148">
                  <c:v>74.5</c:v>
                </c:pt>
                <c:pt idx="149">
                  <c:v>75</c:v>
                </c:pt>
                <c:pt idx="150">
                  <c:v>75.5</c:v>
                </c:pt>
                <c:pt idx="151">
                  <c:v>76</c:v>
                </c:pt>
                <c:pt idx="152">
                  <c:v>76.5</c:v>
                </c:pt>
                <c:pt idx="153">
                  <c:v>77</c:v>
                </c:pt>
                <c:pt idx="154">
                  <c:v>77.5</c:v>
                </c:pt>
                <c:pt idx="155">
                  <c:v>78</c:v>
                </c:pt>
                <c:pt idx="156">
                  <c:v>78.5</c:v>
                </c:pt>
                <c:pt idx="157">
                  <c:v>79</c:v>
                </c:pt>
                <c:pt idx="158">
                  <c:v>79.5</c:v>
                </c:pt>
                <c:pt idx="159">
                  <c:v>80</c:v>
                </c:pt>
                <c:pt idx="160">
                  <c:v>80.5</c:v>
                </c:pt>
                <c:pt idx="161">
                  <c:v>81</c:v>
                </c:pt>
                <c:pt idx="162">
                  <c:v>81.5</c:v>
                </c:pt>
                <c:pt idx="163">
                  <c:v>82</c:v>
                </c:pt>
                <c:pt idx="164">
                  <c:v>82.5</c:v>
                </c:pt>
                <c:pt idx="165">
                  <c:v>83</c:v>
                </c:pt>
                <c:pt idx="166">
                  <c:v>83.5</c:v>
                </c:pt>
                <c:pt idx="167">
                  <c:v>84</c:v>
                </c:pt>
                <c:pt idx="168">
                  <c:v>84.5</c:v>
                </c:pt>
                <c:pt idx="169">
                  <c:v>85</c:v>
                </c:pt>
                <c:pt idx="170">
                  <c:v>85.5</c:v>
                </c:pt>
                <c:pt idx="171">
                  <c:v>86</c:v>
                </c:pt>
                <c:pt idx="172">
                  <c:v>86.5</c:v>
                </c:pt>
                <c:pt idx="173">
                  <c:v>87</c:v>
                </c:pt>
                <c:pt idx="174">
                  <c:v>87.5</c:v>
                </c:pt>
                <c:pt idx="175">
                  <c:v>88</c:v>
                </c:pt>
                <c:pt idx="176">
                  <c:v>88.5</c:v>
                </c:pt>
                <c:pt idx="177">
                  <c:v>89</c:v>
                </c:pt>
                <c:pt idx="178">
                  <c:v>89.5</c:v>
                </c:pt>
                <c:pt idx="179">
                  <c:v>90</c:v>
                </c:pt>
                <c:pt idx="180">
                  <c:v>90.5</c:v>
                </c:pt>
                <c:pt idx="181">
                  <c:v>91</c:v>
                </c:pt>
                <c:pt idx="182">
                  <c:v>91.5</c:v>
                </c:pt>
                <c:pt idx="183">
                  <c:v>92</c:v>
                </c:pt>
                <c:pt idx="184">
                  <c:v>92.5</c:v>
                </c:pt>
                <c:pt idx="185">
                  <c:v>93</c:v>
                </c:pt>
                <c:pt idx="186">
                  <c:v>93.5</c:v>
                </c:pt>
                <c:pt idx="187">
                  <c:v>94</c:v>
                </c:pt>
                <c:pt idx="188">
                  <c:v>94.5</c:v>
                </c:pt>
                <c:pt idx="189">
                  <c:v>95</c:v>
                </c:pt>
                <c:pt idx="190">
                  <c:v>95.5</c:v>
                </c:pt>
                <c:pt idx="191">
                  <c:v>96</c:v>
                </c:pt>
                <c:pt idx="192">
                  <c:v>96.5</c:v>
                </c:pt>
                <c:pt idx="193">
                  <c:v>97</c:v>
                </c:pt>
                <c:pt idx="194">
                  <c:v>97.5</c:v>
                </c:pt>
                <c:pt idx="195">
                  <c:v>98</c:v>
                </c:pt>
                <c:pt idx="196">
                  <c:v>98.5</c:v>
                </c:pt>
                <c:pt idx="197">
                  <c:v>99</c:v>
                </c:pt>
                <c:pt idx="198">
                  <c:v>99.5</c:v>
                </c:pt>
                <c:pt idx="199">
                  <c:v>100</c:v>
                </c:pt>
              </c:numCache>
            </c:numRef>
          </c:xVal>
          <c:yVal>
            <c:numRef>
              <c:f>GRINIX!$E$3:$E$202</c:f>
              <c:numCache>
                <c:formatCode>General</c:formatCode>
                <c:ptCount val="200"/>
                <c:pt idx="0">
                  <c:v>1723.6772546286795</c:v>
                </c:pt>
                <c:pt idx="1">
                  <c:v>1502.6298490251743</c:v>
                </c:pt>
                <c:pt idx="2">
                  <c:v>1386.7109417858069</c:v>
                </c:pt>
                <c:pt idx="3">
                  <c:v>1309.9299518620271</c:v>
                </c:pt>
                <c:pt idx="4">
                  <c:v>1253.3139970914644</c:v>
                </c:pt>
                <c:pt idx="5">
                  <c:v>1208.8766893579768</c:v>
                </c:pt>
                <c:pt idx="6">
                  <c:v>1172.5369537639685</c:v>
                </c:pt>
                <c:pt idx="7">
                  <c:v>1141.9422287521097</c:v>
                </c:pt>
                <c:pt idx="8">
                  <c:v>1115.6190817652416</c:v>
                </c:pt>
                <c:pt idx="9">
                  <c:v>1092.5868036916136</c:v>
                </c:pt>
                <c:pt idx="10">
                  <c:v>1072.1614776168478</c:v>
                </c:pt>
                <c:pt idx="11">
                  <c:v>1053.8482145321018</c:v>
                </c:pt>
                <c:pt idx="12">
                  <c:v>1037.2780003357707</c:v>
                </c:pt>
                <c:pt idx="13">
                  <c:v>1022.1687506054269</c:v>
                </c:pt>
                <c:pt idx="14">
                  <c:v>1008.3002653733115</c:v>
                </c:pt>
                <c:pt idx="15">
                  <c:v>995.49754698996799</c:v>
                </c:pt>
                <c:pt idx="16">
                  <c:v>983.61935147877443</c:v>
                </c:pt>
                <c:pt idx="17">
                  <c:v>972.55012671362067</c:v>
                </c:pt>
                <c:pt idx="18">
                  <c:v>962.19420686709645</c:v>
                </c:pt>
                <c:pt idx="19">
                  <c:v>952.47154852762651</c:v>
                </c:pt>
                <c:pt idx="20">
                  <c:v>943.31454398808899</c:v>
                </c:pt>
                <c:pt idx="21">
                  <c:v>934.66560222671853</c:v>
                </c:pt>
                <c:pt idx="22">
                  <c:v>926.47528680081109</c:v>
                </c:pt>
                <c:pt idx="23">
                  <c:v>918.70086423978125</c:v>
                </c:pt>
                <c:pt idx="24">
                  <c:v>911.3051594126706</c:v>
                </c:pt>
                <c:pt idx="25">
                  <c:v>904.25564348323553</c:v>
                </c:pt>
                <c:pt idx="26">
                  <c:v>897.52370021391528</c:v>
                </c:pt>
                <c:pt idx="27">
                  <c:v>891.08403053758514</c:v>
                </c:pt>
                <c:pt idx="28">
                  <c:v>884.91416541169622</c:v>
                </c:pt>
                <c:pt idx="29">
                  <c:v>878.99406426659061</c:v>
                </c:pt>
                <c:pt idx="30">
                  <c:v>873.30578170045305</c:v>
                </c:pt>
                <c:pt idx="31">
                  <c:v>867.83318902743838</c:v>
                </c:pt>
                <c:pt idx="32">
                  <c:v>862.5617402445846</c:v>
                </c:pt>
                <c:pt idx="33">
                  <c:v>857.47827421972318</c:v>
                </c:pt>
                <c:pt idx="34">
                  <c:v>852.57084660895259</c:v>
                </c:pt>
                <c:pt idx="35">
                  <c:v>847.82858632541274</c:v>
                </c:pt>
                <c:pt idx="36">
                  <c:v>843.24157239999329</c:v>
                </c:pt>
                <c:pt idx="37">
                  <c:v>838.80072787121992</c:v>
                </c:pt>
                <c:pt idx="38">
                  <c:v>834.49772796890613</c:v>
                </c:pt>
                <c:pt idx="39">
                  <c:v>830.32492035358348</c:v>
                </c:pt>
                <c:pt idx="40">
                  <c:v>826.2752555706362</c:v>
                </c:pt>
                <c:pt idx="41">
                  <c:v>822.34222619676314</c:v>
                </c:pt>
                <c:pt idx="42">
                  <c:v>818.51981341369162</c:v>
                </c:pt>
                <c:pt idx="43">
                  <c:v>814.80243995301225</c:v>
                </c:pt>
                <c:pt idx="44">
                  <c:v>811.18492852649126</c:v>
                </c:pt>
                <c:pt idx="45">
                  <c:v>807.66246499606962</c:v>
                </c:pt>
                <c:pt idx="46">
                  <c:v>804.23056565298748</c:v>
                </c:pt>
                <c:pt idx="47">
                  <c:v>800.88504807084928</c:v>
                </c:pt>
                <c:pt idx="48">
                  <c:v>797.62200507673379</c:v>
                </c:pt>
                <c:pt idx="49">
                  <c:v>794.43778145063152</c:v>
                </c:pt>
                <c:pt idx="50">
                  <c:v>791.32895301894143</c:v>
                </c:pt>
                <c:pt idx="51">
                  <c:v>788.2923078543987</c:v>
                </c:pt>
                <c:pt idx="52">
                  <c:v>785.32482933417998</c:v>
                </c:pt>
                <c:pt idx="53">
                  <c:v>782.42368084127281</c:v>
                </c:pt>
                <c:pt idx="54">
                  <c:v>779.58619192253502</c:v>
                </c:pt>
                <c:pt idx="55">
                  <c:v>776.80984574103513</c:v>
                </c:pt>
                <c:pt idx="56">
                  <c:v>774.09226768090934</c:v>
                </c:pt>
                <c:pt idx="57">
                  <c:v>771.431214980709</c:v>
                </c:pt>
                <c:pt idx="58">
                  <c:v>768.82456728642887</c:v>
                </c:pt>
                <c:pt idx="59">
                  <c:v>766.2703180285705</c:v>
                </c:pt>
                <c:pt idx="60">
                  <c:v>763.76656653893599</c:v>
                </c:pt>
                <c:pt idx="61">
                  <c:v>761.31151083272493</c:v>
                </c:pt>
                <c:pt idx="62">
                  <c:v>758.90344099004085</c:v>
                </c:pt>
                <c:pt idx="63">
                  <c:v>756.54073307839428</c:v>
                </c:pt>
                <c:pt idx="64">
                  <c:v>754.22184356428352</c:v>
                </c:pt>
                <c:pt idx="65">
                  <c:v>751.94530416764383</c:v>
                </c:pt>
                <c:pt idx="66">
                  <c:v>749.7097171179372</c:v>
                </c:pt>
                <c:pt idx="67">
                  <c:v>747.51375077506407</c:v>
                </c:pt>
                <c:pt idx="68">
                  <c:v>745.35613558211844</c:v>
                </c:pt>
                <c:pt idx="69">
                  <c:v>743.23566032044346</c:v>
                </c:pt>
                <c:pt idx="70">
                  <c:v>741.15116864043614</c:v>
                </c:pt>
                <c:pt idx="71">
                  <c:v>739.10155584423785</c:v>
                </c:pt>
                <c:pt idx="72">
                  <c:v>737.0857658987926</c:v>
                </c:pt>
                <c:pt idx="73">
                  <c:v>735.10278865988244</c:v>
                </c:pt>
                <c:pt idx="74">
                  <c:v>733.15165728960301</c:v>
                </c:pt>
                <c:pt idx="75">
                  <c:v>731.23144585142097</c:v>
                </c:pt>
                <c:pt idx="76">
                  <c:v>729.34126706844177</c:v>
                </c:pt>
                <c:pt idx="77">
                  <c:v>727.48027023185193</c:v>
                </c:pt>
                <c:pt idx="78">
                  <c:v>725.64763924769272</c:v>
                </c:pt>
                <c:pt idx="79">
                  <c:v>723.84259081119149</c:v>
                </c:pt>
                <c:pt idx="80">
                  <c:v>722.06437269884282</c:v>
                </c:pt>
                <c:pt idx="81">
                  <c:v>720.31226216929406</c:v>
                </c:pt>
                <c:pt idx="82">
                  <c:v>718.58556446487114</c:v>
                </c:pt>
                <c:pt idx="83">
                  <c:v>716.88361140627887</c:v>
                </c:pt>
                <c:pt idx="84">
                  <c:v>715.20576007365571</c:v>
                </c:pt>
                <c:pt idx="85">
                  <c:v>713.55139156772452</c:v>
                </c:pt>
                <c:pt idx="86">
                  <c:v>711.91990984530639</c:v>
                </c:pt>
                <c:pt idx="87">
                  <c:v>710.31074062394043</c:v>
                </c:pt>
                <c:pt idx="88">
                  <c:v>708.72333035077077</c:v>
                </c:pt>
                <c:pt idx="89">
                  <c:v>707.15714523125166</c:v>
                </c:pt>
                <c:pt idx="90">
                  <c:v>705.61167031358946</c:v>
                </c:pt>
                <c:pt idx="91">
                  <c:v>704.08640862513789</c:v>
                </c:pt>
                <c:pt idx="92">
                  <c:v>702.58088035727349</c:v>
                </c:pt>
                <c:pt idx="93">
                  <c:v>701.09462209554408</c:v>
                </c:pt>
                <c:pt idx="94">
                  <c:v>699.62718609211879</c:v>
                </c:pt>
                <c:pt idx="95">
                  <c:v>698.17813957779902</c:v>
                </c:pt>
                <c:pt idx="96">
                  <c:v>696.74706411105137</c:v>
                </c:pt>
                <c:pt idx="97">
                  <c:v>695.33355496171475</c:v>
                </c:pt>
                <c:pt idx="98">
                  <c:v>693.93722052719522</c:v>
                </c:pt>
                <c:pt idx="99">
                  <c:v>692.55768177913194</c:v>
                </c:pt>
                <c:pt idx="100">
                  <c:v>691.19457173865624</c:v>
                </c:pt>
                <c:pt idx="101">
                  <c:v>689.84753497849897</c:v>
                </c:pt>
                <c:pt idx="102">
                  <c:v>688.51622715031988</c:v>
                </c:pt>
                <c:pt idx="103">
                  <c:v>687.20031453575859</c:v>
                </c:pt>
                <c:pt idx="104">
                  <c:v>685.89947361979455</c:v>
                </c:pt>
                <c:pt idx="105">
                  <c:v>684.61339068510858</c:v>
                </c:pt>
                <c:pt idx="106">
                  <c:v>683.34176142622505</c:v>
                </c:pt>
                <c:pt idx="107">
                  <c:v>682.08429058229592</c:v>
                </c:pt>
                <c:pt idx="108">
                  <c:v>680.84069158746115</c:v>
                </c:pt>
                <c:pt idx="109">
                  <c:v>679.61068623779147</c:v>
                </c:pt>
                <c:pt idx="110">
                  <c:v>678.3940043738877</c:v>
                </c:pt>
                <c:pt idx="111">
                  <c:v>677.1903835782615</c:v>
                </c:pt>
                <c:pt idx="112">
                  <c:v>675.99956888668703</c:v>
                </c:pt>
                <c:pt idx="113">
                  <c:v>674.82131251276155</c:v>
                </c:pt>
                <c:pt idx="114">
                  <c:v>673.65537358496226</c:v>
                </c:pt>
                <c:pt idx="115">
                  <c:v>672.50151789551956</c:v>
                </c:pt>
                <c:pt idx="116">
                  <c:v>671.35951766049607</c:v>
                </c:pt>
                <c:pt idx="117">
                  <c:v>670.22915129046123</c:v>
                </c:pt>
                <c:pt idx="118">
                  <c:v>669.11020317122336</c:v>
                </c:pt>
                <c:pt idx="119">
                  <c:v>668.00246345409118</c:v>
                </c:pt>
                <c:pt idx="120">
                  <c:v>666.90572785517111</c:v>
                </c:pt>
                <c:pt idx="121">
                  <c:v>665.81979746324942</c:v>
                </c:pt>
                <c:pt idx="122">
                  <c:v>664.74447855581809</c:v>
                </c:pt>
                <c:pt idx="123">
                  <c:v>663.67958242283748</c:v>
                </c:pt>
                <c:pt idx="124">
                  <c:v>662.62492519785258</c:v>
                </c:pt>
                <c:pt idx="125">
                  <c:v>661.58032769609679</c:v>
                </c:pt>
                <c:pt idx="126">
                  <c:v>660.5456152592476</c:v>
                </c:pt>
                <c:pt idx="127">
                  <c:v>659.52061760649951</c:v>
                </c:pt>
                <c:pt idx="128">
                  <c:v>658.50516869166415</c:v>
                </c:pt>
                <c:pt idx="129">
                  <c:v>657.49910656599718</c:v>
                </c:pt>
                <c:pt idx="130">
                  <c:v>656.50227324648745</c:v>
                </c:pt>
                <c:pt idx="131">
                  <c:v>655.51451458934582</c:v>
                </c:pt>
                <c:pt idx="132">
                  <c:v>654.53568016845793</c:v>
                </c:pt>
                <c:pt idx="133">
                  <c:v>653.56562315856195</c:v>
                </c:pt>
                <c:pt idx="134">
                  <c:v>652.60420022294022</c:v>
                </c:pt>
                <c:pt idx="135">
                  <c:v>651.65127140541642</c:v>
                </c:pt>
                <c:pt idx="136">
                  <c:v>650.70670002645886</c:v>
                </c:pt>
                <c:pt idx="137">
                  <c:v>649.77035258321564</c:v>
                </c:pt>
                <c:pt idx="138">
                  <c:v>648.84209865329228</c:v>
                </c:pt>
                <c:pt idx="139">
                  <c:v>647.92181080211583</c:v>
                </c:pt>
                <c:pt idx="140">
                  <c:v>647.00936449372273</c:v>
                </c:pt>
                <c:pt idx="141">
                  <c:v>646.10463800482285</c:v>
                </c:pt>
                <c:pt idx="142">
                  <c:v>645.20751234199474</c:v>
                </c:pt>
                <c:pt idx="143">
                  <c:v>644.31787116187661</c:v>
                </c:pt>
                <c:pt idx="144">
                  <c:v>643.43560069423268</c:v>
                </c:pt>
                <c:pt idx="145">
                  <c:v>642.56058966775868</c:v>
                </c:pt>
                <c:pt idx="146">
                  <c:v>641.69272923852259</c:v>
                </c:pt>
                <c:pt idx="147">
                  <c:v>640.83191292092431</c:v>
                </c:pt>
                <c:pt idx="148">
                  <c:v>639.97803652106995</c:v>
                </c:pt>
                <c:pt idx="149">
                  <c:v>639.13099807246385</c:v>
                </c:pt>
                <c:pt idx="150">
                  <c:v>638.29069777391408</c:v>
                </c:pt>
                <c:pt idx="151">
                  <c:v>637.45703792957545</c:v>
                </c:pt>
                <c:pt idx="152">
                  <c:v>636.62992289102692</c:v>
                </c:pt>
                <c:pt idx="153">
                  <c:v>635.8092590013149</c:v>
                </c:pt>
                <c:pt idx="154">
                  <c:v>634.99495454087617</c:v>
                </c:pt>
                <c:pt idx="155">
                  <c:v>634.18691967526524</c:v>
                </c:pt>
                <c:pt idx="156">
                  <c:v>633.3850664046206</c:v>
                </c:pt>
                <c:pt idx="157">
                  <c:v>632.58930851479352</c:v>
                </c:pt>
                <c:pt idx="158">
                  <c:v>631.79956153008413</c:v>
                </c:pt>
                <c:pt idx="159">
                  <c:v>631.01574266751015</c:v>
                </c:pt>
                <c:pt idx="160">
                  <c:v>630.23777079256183</c:v>
                </c:pt>
                <c:pt idx="161">
                  <c:v>629.46556637637616</c:v>
                </c:pt>
                <c:pt idx="162">
                  <c:v>628.6990514542822</c:v>
                </c:pt>
                <c:pt idx="163">
                  <c:v>627.93814958566236</c:v>
                </c:pt>
                <c:pt idx="164">
                  <c:v>627.18278581508309</c:v>
                </c:pt>
                <c:pt idx="165">
                  <c:v>626.43288663464205</c:v>
                </c:pt>
                <c:pt idx="166">
                  <c:v>625.6883799474947</c:v>
                </c:pt>
                <c:pt idx="167">
                  <c:v>624.9491950325089</c:v>
                </c:pt>
                <c:pt idx="168">
                  <c:v>624.21526251000989</c:v>
                </c:pt>
                <c:pt idx="169">
                  <c:v>623.4865143085766</c:v>
                </c:pt>
                <c:pt idx="170">
                  <c:v>622.76288363284664</c:v>
                </c:pt>
                <c:pt idx="171">
                  <c:v>622.04430493230029</c:v>
                </c:pt>
                <c:pt idx="172">
                  <c:v>621.33071387098187</c:v>
                </c:pt>
                <c:pt idx="173">
                  <c:v>620.62204729812845</c:v>
                </c:pt>
                <c:pt idx="174">
                  <c:v>619.9182432196734</c:v>
                </c:pt>
                <c:pt idx="175">
                  <c:v>619.21924077059327</c:v>
                </c:pt>
                <c:pt idx="176">
                  <c:v>618.52498018806921</c:v>
                </c:pt>
                <c:pt idx="177">
                  <c:v>617.83540278543171</c:v>
                </c:pt>
                <c:pt idx="178">
                  <c:v>617.15045092686637</c:v>
                </c:pt>
                <c:pt idx="179">
                  <c:v>616.47006800285033</c:v>
                </c:pt>
                <c:pt idx="180">
                  <c:v>615.79419840629714</c:v>
                </c:pt>
                <c:pt idx="181">
                  <c:v>615.12278750938083</c:v>
                </c:pt>
                <c:pt idx="182">
                  <c:v>614.45578164102437</c:v>
                </c:pt>
                <c:pt idx="183">
                  <c:v>613.79312806502264</c:v>
                </c:pt>
                <c:pt idx="184">
                  <c:v>613.13477495878237</c:v>
                </c:pt>
                <c:pt idx="185">
                  <c:v>612.48067139265595</c:v>
                </c:pt>
                <c:pt idx="186">
                  <c:v>611.83076730985465</c:v>
                </c:pt>
                <c:pt idx="187">
                  <c:v>611.18501350691349</c:v>
                </c:pt>
                <c:pt idx="188">
                  <c:v>610.54336161469894</c:v>
                </c:pt>
                <c:pt idx="189">
                  <c:v>609.90576407993422</c:v>
                </c:pt>
                <c:pt idx="190">
                  <c:v>609.27217414723032</c:v>
                </c:pt>
                <c:pt idx="191">
                  <c:v>608.64254584160324</c:v>
                </c:pt>
                <c:pt idx="192">
                  <c:v>608.01683395146438</c:v>
                </c:pt>
                <c:pt idx="193">
                  <c:v>607.39499401206683</c:v>
                </c:pt>
                <c:pt idx="194">
                  <c:v>606.77698228939266</c:v>
                </c:pt>
                <c:pt idx="195">
                  <c:v>606.16275576447163</c:v>
                </c:pt>
                <c:pt idx="196">
                  <c:v>605.55227211811098</c:v>
                </c:pt>
                <c:pt idx="197">
                  <c:v>604.94548971602967</c:v>
                </c:pt>
                <c:pt idx="198">
                  <c:v>604.34236759437943</c:v>
                </c:pt>
                <c:pt idx="199">
                  <c:v>603.74286544564472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0D3-4B21-9168-D7D496977AE0}"/>
            </c:ext>
          </c:extLst>
        </c:ser>
        <c:ser>
          <c:idx val="1"/>
          <c:order val="2"/>
          <c:tx>
            <c:v>Optimistisch</c:v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GRINIX!$C$3:$C$202</c:f>
              <c:numCache>
                <c:formatCode>General</c:formatCode>
                <c:ptCount val="20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</c:v>
                </c:pt>
                <c:pt idx="13">
                  <c:v>7</c:v>
                </c:pt>
                <c:pt idx="14">
                  <c:v>7.5</c:v>
                </c:pt>
                <c:pt idx="15">
                  <c:v>8</c:v>
                </c:pt>
                <c:pt idx="16">
                  <c:v>8.5</c:v>
                </c:pt>
                <c:pt idx="17">
                  <c:v>9</c:v>
                </c:pt>
                <c:pt idx="18">
                  <c:v>9.5</c:v>
                </c:pt>
                <c:pt idx="19">
                  <c:v>10</c:v>
                </c:pt>
                <c:pt idx="20">
                  <c:v>10.5</c:v>
                </c:pt>
                <c:pt idx="21">
                  <c:v>11</c:v>
                </c:pt>
                <c:pt idx="22">
                  <c:v>11.5</c:v>
                </c:pt>
                <c:pt idx="23">
                  <c:v>12</c:v>
                </c:pt>
                <c:pt idx="24">
                  <c:v>12.5</c:v>
                </c:pt>
                <c:pt idx="25">
                  <c:v>13</c:v>
                </c:pt>
                <c:pt idx="26">
                  <c:v>13.5</c:v>
                </c:pt>
                <c:pt idx="27">
                  <c:v>14</c:v>
                </c:pt>
                <c:pt idx="28">
                  <c:v>14.5</c:v>
                </c:pt>
                <c:pt idx="29">
                  <c:v>15</c:v>
                </c:pt>
                <c:pt idx="30">
                  <c:v>15.5</c:v>
                </c:pt>
                <c:pt idx="31">
                  <c:v>16</c:v>
                </c:pt>
                <c:pt idx="32">
                  <c:v>16.5</c:v>
                </c:pt>
                <c:pt idx="33">
                  <c:v>17</c:v>
                </c:pt>
                <c:pt idx="34">
                  <c:v>17.5</c:v>
                </c:pt>
                <c:pt idx="35">
                  <c:v>18</c:v>
                </c:pt>
                <c:pt idx="36">
                  <c:v>18.5</c:v>
                </c:pt>
                <c:pt idx="37">
                  <c:v>19</c:v>
                </c:pt>
                <c:pt idx="38">
                  <c:v>19.5</c:v>
                </c:pt>
                <c:pt idx="39">
                  <c:v>20</c:v>
                </c:pt>
                <c:pt idx="40">
                  <c:v>20.5</c:v>
                </c:pt>
                <c:pt idx="41">
                  <c:v>21</c:v>
                </c:pt>
                <c:pt idx="42">
                  <c:v>21.5</c:v>
                </c:pt>
                <c:pt idx="43">
                  <c:v>22</c:v>
                </c:pt>
                <c:pt idx="44">
                  <c:v>22.5</c:v>
                </c:pt>
                <c:pt idx="45">
                  <c:v>23</c:v>
                </c:pt>
                <c:pt idx="46">
                  <c:v>23.5</c:v>
                </c:pt>
                <c:pt idx="47">
                  <c:v>24</c:v>
                </c:pt>
                <c:pt idx="48">
                  <c:v>24.5</c:v>
                </c:pt>
                <c:pt idx="49">
                  <c:v>25</c:v>
                </c:pt>
                <c:pt idx="50">
                  <c:v>25.5</c:v>
                </c:pt>
                <c:pt idx="51">
                  <c:v>26</c:v>
                </c:pt>
                <c:pt idx="52">
                  <c:v>26.5</c:v>
                </c:pt>
                <c:pt idx="53">
                  <c:v>27</c:v>
                </c:pt>
                <c:pt idx="54">
                  <c:v>27.5</c:v>
                </c:pt>
                <c:pt idx="55">
                  <c:v>28</c:v>
                </c:pt>
                <c:pt idx="56">
                  <c:v>28.5</c:v>
                </c:pt>
                <c:pt idx="57">
                  <c:v>29</c:v>
                </c:pt>
                <c:pt idx="58">
                  <c:v>29.5</c:v>
                </c:pt>
                <c:pt idx="59">
                  <c:v>30</c:v>
                </c:pt>
                <c:pt idx="60">
                  <c:v>30.5</c:v>
                </c:pt>
                <c:pt idx="61">
                  <c:v>31</c:v>
                </c:pt>
                <c:pt idx="62">
                  <c:v>31.5</c:v>
                </c:pt>
                <c:pt idx="63">
                  <c:v>32</c:v>
                </c:pt>
                <c:pt idx="64">
                  <c:v>32.5</c:v>
                </c:pt>
                <c:pt idx="65">
                  <c:v>33</c:v>
                </c:pt>
                <c:pt idx="66">
                  <c:v>33.5</c:v>
                </c:pt>
                <c:pt idx="67">
                  <c:v>34</c:v>
                </c:pt>
                <c:pt idx="68">
                  <c:v>34.5</c:v>
                </c:pt>
                <c:pt idx="69">
                  <c:v>35</c:v>
                </c:pt>
                <c:pt idx="70">
                  <c:v>35.5</c:v>
                </c:pt>
                <c:pt idx="71">
                  <c:v>36</c:v>
                </c:pt>
                <c:pt idx="72">
                  <c:v>36.5</c:v>
                </c:pt>
                <c:pt idx="73">
                  <c:v>37</c:v>
                </c:pt>
                <c:pt idx="74">
                  <c:v>37.5</c:v>
                </c:pt>
                <c:pt idx="75">
                  <c:v>38</c:v>
                </c:pt>
                <c:pt idx="76">
                  <c:v>38.5</c:v>
                </c:pt>
                <c:pt idx="77">
                  <c:v>39</c:v>
                </c:pt>
                <c:pt idx="78">
                  <c:v>39.5</c:v>
                </c:pt>
                <c:pt idx="79">
                  <c:v>40</c:v>
                </c:pt>
                <c:pt idx="80">
                  <c:v>40.5</c:v>
                </c:pt>
                <c:pt idx="81">
                  <c:v>41</c:v>
                </c:pt>
                <c:pt idx="82">
                  <c:v>41.5</c:v>
                </c:pt>
                <c:pt idx="83">
                  <c:v>42</c:v>
                </c:pt>
                <c:pt idx="84">
                  <c:v>42.5</c:v>
                </c:pt>
                <c:pt idx="85">
                  <c:v>43</c:v>
                </c:pt>
                <c:pt idx="86">
                  <c:v>43.5</c:v>
                </c:pt>
                <c:pt idx="87">
                  <c:v>44</c:v>
                </c:pt>
                <c:pt idx="88">
                  <c:v>44.5</c:v>
                </c:pt>
                <c:pt idx="89">
                  <c:v>45</c:v>
                </c:pt>
                <c:pt idx="90">
                  <c:v>45.5</c:v>
                </c:pt>
                <c:pt idx="91">
                  <c:v>46</c:v>
                </c:pt>
                <c:pt idx="92">
                  <c:v>46.5</c:v>
                </c:pt>
                <c:pt idx="93">
                  <c:v>47</c:v>
                </c:pt>
                <c:pt idx="94">
                  <c:v>47.5</c:v>
                </c:pt>
                <c:pt idx="95">
                  <c:v>48</c:v>
                </c:pt>
                <c:pt idx="96">
                  <c:v>48.5</c:v>
                </c:pt>
                <c:pt idx="97">
                  <c:v>49</c:v>
                </c:pt>
                <c:pt idx="98">
                  <c:v>49.5</c:v>
                </c:pt>
                <c:pt idx="99">
                  <c:v>50</c:v>
                </c:pt>
                <c:pt idx="100">
                  <c:v>50.5</c:v>
                </c:pt>
                <c:pt idx="101">
                  <c:v>51</c:v>
                </c:pt>
                <c:pt idx="102">
                  <c:v>51.5</c:v>
                </c:pt>
                <c:pt idx="103">
                  <c:v>52</c:v>
                </c:pt>
                <c:pt idx="104">
                  <c:v>52.5</c:v>
                </c:pt>
                <c:pt idx="105">
                  <c:v>53</c:v>
                </c:pt>
                <c:pt idx="106">
                  <c:v>53.5</c:v>
                </c:pt>
                <c:pt idx="107">
                  <c:v>54</c:v>
                </c:pt>
                <c:pt idx="108">
                  <c:v>54.5</c:v>
                </c:pt>
                <c:pt idx="109">
                  <c:v>55</c:v>
                </c:pt>
                <c:pt idx="110">
                  <c:v>55.5</c:v>
                </c:pt>
                <c:pt idx="111">
                  <c:v>56</c:v>
                </c:pt>
                <c:pt idx="112">
                  <c:v>56.5</c:v>
                </c:pt>
                <c:pt idx="113">
                  <c:v>57</c:v>
                </c:pt>
                <c:pt idx="114">
                  <c:v>57.5</c:v>
                </c:pt>
                <c:pt idx="115">
                  <c:v>58</c:v>
                </c:pt>
                <c:pt idx="116">
                  <c:v>58.5</c:v>
                </c:pt>
                <c:pt idx="117">
                  <c:v>59</c:v>
                </c:pt>
                <c:pt idx="118">
                  <c:v>59.5</c:v>
                </c:pt>
                <c:pt idx="119">
                  <c:v>60</c:v>
                </c:pt>
                <c:pt idx="120">
                  <c:v>60.5</c:v>
                </c:pt>
                <c:pt idx="121">
                  <c:v>61</c:v>
                </c:pt>
                <c:pt idx="122">
                  <c:v>61.5</c:v>
                </c:pt>
                <c:pt idx="123">
                  <c:v>62</c:v>
                </c:pt>
                <c:pt idx="124">
                  <c:v>62.5</c:v>
                </c:pt>
                <c:pt idx="125">
                  <c:v>63</c:v>
                </c:pt>
                <c:pt idx="126">
                  <c:v>63.5</c:v>
                </c:pt>
                <c:pt idx="127">
                  <c:v>64</c:v>
                </c:pt>
                <c:pt idx="128">
                  <c:v>64.5</c:v>
                </c:pt>
                <c:pt idx="129">
                  <c:v>65</c:v>
                </c:pt>
                <c:pt idx="130">
                  <c:v>65.5</c:v>
                </c:pt>
                <c:pt idx="131">
                  <c:v>66</c:v>
                </c:pt>
                <c:pt idx="132">
                  <c:v>66.5</c:v>
                </c:pt>
                <c:pt idx="133">
                  <c:v>67</c:v>
                </c:pt>
                <c:pt idx="134">
                  <c:v>67.5</c:v>
                </c:pt>
                <c:pt idx="135">
                  <c:v>68</c:v>
                </c:pt>
                <c:pt idx="136">
                  <c:v>68.5</c:v>
                </c:pt>
                <c:pt idx="137">
                  <c:v>69</c:v>
                </c:pt>
                <c:pt idx="138">
                  <c:v>69.5</c:v>
                </c:pt>
                <c:pt idx="139">
                  <c:v>70</c:v>
                </c:pt>
                <c:pt idx="140">
                  <c:v>70.5</c:v>
                </c:pt>
                <c:pt idx="141">
                  <c:v>71</c:v>
                </c:pt>
                <c:pt idx="142">
                  <c:v>71.5</c:v>
                </c:pt>
                <c:pt idx="143">
                  <c:v>72</c:v>
                </c:pt>
                <c:pt idx="144">
                  <c:v>72.5</c:v>
                </c:pt>
                <c:pt idx="145">
                  <c:v>73</c:v>
                </c:pt>
                <c:pt idx="146">
                  <c:v>73.5</c:v>
                </c:pt>
                <c:pt idx="147">
                  <c:v>74</c:v>
                </c:pt>
                <c:pt idx="148">
                  <c:v>74.5</c:v>
                </c:pt>
                <c:pt idx="149">
                  <c:v>75</c:v>
                </c:pt>
                <c:pt idx="150">
                  <c:v>75.5</c:v>
                </c:pt>
                <c:pt idx="151">
                  <c:v>76</c:v>
                </c:pt>
                <c:pt idx="152">
                  <c:v>76.5</c:v>
                </c:pt>
                <c:pt idx="153">
                  <c:v>77</c:v>
                </c:pt>
                <c:pt idx="154">
                  <c:v>77.5</c:v>
                </c:pt>
                <c:pt idx="155">
                  <c:v>78</c:v>
                </c:pt>
                <c:pt idx="156">
                  <c:v>78.5</c:v>
                </c:pt>
                <c:pt idx="157">
                  <c:v>79</c:v>
                </c:pt>
                <c:pt idx="158">
                  <c:v>79.5</c:v>
                </c:pt>
                <c:pt idx="159">
                  <c:v>80</c:v>
                </c:pt>
                <c:pt idx="160">
                  <c:v>80.5</c:v>
                </c:pt>
                <c:pt idx="161">
                  <c:v>81</c:v>
                </c:pt>
                <c:pt idx="162">
                  <c:v>81.5</c:v>
                </c:pt>
                <c:pt idx="163">
                  <c:v>82</c:v>
                </c:pt>
                <c:pt idx="164">
                  <c:v>82.5</c:v>
                </c:pt>
                <c:pt idx="165">
                  <c:v>83</c:v>
                </c:pt>
                <c:pt idx="166">
                  <c:v>83.5</c:v>
                </c:pt>
                <c:pt idx="167">
                  <c:v>84</c:v>
                </c:pt>
                <c:pt idx="168">
                  <c:v>84.5</c:v>
                </c:pt>
                <c:pt idx="169">
                  <c:v>85</c:v>
                </c:pt>
                <c:pt idx="170">
                  <c:v>85.5</c:v>
                </c:pt>
                <c:pt idx="171">
                  <c:v>86</c:v>
                </c:pt>
                <c:pt idx="172">
                  <c:v>86.5</c:v>
                </c:pt>
                <c:pt idx="173">
                  <c:v>87</c:v>
                </c:pt>
                <c:pt idx="174">
                  <c:v>87.5</c:v>
                </c:pt>
                <c:pt idx="175">
                  <c:v>88</c:v>
                </c:pt>
                <c:pt idx="176">
                  <c:v>88.5</c:v>
                </c:pt>
                <c:pt idx="177">
                  <c:v>89</c:v>
                </c:pt>
                <c:pt idx="178">
                  <c:v>89.5</c:v>
                </c:pt>
                <c:pt idx="179">
                  <c:v>90</c:v>
                </c:pt>
                <c:pt idx="180">
                  <c:v>90.5</c:v>
                </c:pt>
                <c:pt idx="181">
                  <c:v>91</c:v>
                </c:pt>
                <c:pt idx="182">
                  <c:v>91.5</c:v>
                </c:pt>
                <c:pt idx="183">
                  <c:v>92</c:v>
                </c:pt>
                <c:pt idx="184">
                  <c:v>92.5</c:v>
                </c:pt>
                <c:pt idx="185">
                  <c:v>93</c:v>
                </c:pt>
                <c:pt idx="186">
                  <c:v>93.5</c:v>
                </c:pt>
                <c:pt idx="187">
                  <c:v>94</c:v>
                </c:pt>
                <c:pt idx="188">
                  <c:v>94.5</c:v>
                </c:pt>
                <c:pt idx="189">
                  <c:v>95</c:v>
                </c:pt>
                <c:pt idx="190">
                  <c:v>95.5</c:v>
                </c:pt>
                <c:pt idx="191">
                  <c:v>96</c:v>
                </c:pt>
                <c:pt idx="192">
                  <c:v>96.5</c:v>
                </c:pt>
                <c:pt idx="193">
                  <c:v>97</c:v>
                </c:pt>
                <c:pt idx="194">
                  <c:v>97.5</c:v>
                </c:pt>
                <c:pt idx="195">
                  <c:v>98</c:v>
                </c:pt>
                <c:pt idx="196">
                  <c:v>98.5</c:v>
                </c:pt>
                <c:pt idx="197">
                  <c:v>99</c:v>
                </c:pt>
                <c:pt idx="198">
                  <c:v>99.5</c:v>
                </c:pt>
                <c:pt idx="199">
                  <c:v>100</c:v>
                </c:pt>
              </c:numCache>
            </c:numRef>
          </c:xVal>
          <c:yVal>
            <c:numRef>
              <c:f>GRINIX!$F$3:$F$202</c:f>
              <c:numCache>
                <c:formatCode>General</c:formatCode>
                <c:ptCount val="200"/>
                <c:pt idx="0">
                  <c:v>1599.8096449199982</c:v>
                </c:pt>
                <c:pt idx="1">
                  <c:v>1383.0950010387542</c:v>
                </c:pt>
                <c:pt idx="2">
                  <c:v>1270.2021609117712</c:v>
                </c:pt>
                <c:pt idx="3">
                  <c:v>1195.7371228337936</c:v>
                </c:pt>
                <c:pt idx="4">
                  <c:v>1140.9972818581716</c:v>
                </c:pt>
                <c:pt idx="5">
                  <c:v>1098.1370593959302</c:v>
                </c:pt>
                <c:pt idx="6">
                  <c:v>1063.157781723886</c:v>
                </c:pt>
                <c:pt idx="7">
                  <c:v>1033.7592615467606</c:v>
                </c:pt>
                <c:pt idx="8">
                  <c:v>1008.5034395861609</c:v>
                </c:pt>
                <c:pt idx="9">
                  <c:v>986.43463098746315</c:v>
                </c:pt>
                <c:pt idx="10">
                  <c:v>966.88727998043225</c:v>
                </c:pt>
                <c:pt idx="11">
                  <c:v>949.38037292671822</c:v>
                </c:pt>
                <c:pt idx="12">
                  <c:v>933.55563935628584</c:v>
                </c:pt>
                <c:pt idx="13">
                  <c:v>919.13948505498001</c:v>
                </c:pt>
                <c:pt idx="14">
                  <c:v>905.91853700393324</c:v>
                </c:pt>
                <c:pt idx="15">
                  <c:v>893.7233698164996</c:v>
                </c:pt>
                <c:pt idx="16">
                  <c:v>882.41734730216285</c:v>
                </c:pt>
                <c:pt idx="17">
                  <c:v>871.88877142427839</c:v>
                </c:pt>
                <c:pt idx="18">
                  <c:v>862.04523285800747</c:v>
                </c:pt>
                <c:pt idx="19">
                  <c:v>852.80946474009704</c:v>
                </c:pt>
                <c:pt idx="20">
                  <c:v>844.1162459696111</c:v>
                </c:pt>
                <c:pt idx="21">
                  <c:v>835.91005202107544</c:v>
                </c:pt>
                <c:pt idx="22">
                  <c:v>828.14324769148482</c:v>
                </c:pt>
                <c:pt idx="23">
                  <c:v>820.77467906809363</c:v>
                </c:pt>
                <c:pt idx="24">
                  <c:v>813.76856386738336</c:v>
                </c:pt>
                <c:pt idx="25">
                  <c:v>807.09360772092714</c:v>
                </c:pt>
                <c:pt idx="26">
                  <c:v>800.72229362847395</c:v>
                </c:pt>
                <c:pt idx="27">
                  <c:v>794.63030559516949</c:v>
                </c:pt>
                <c:pt idx="28">
                  <c:v>788.79605730314256</c:v>
                </c:pt>
                <c:pt idx="29">
                  <c:v>783.2003037718523</c:v>
                </c:pt>
                <c:pt idx="30">
                  <c:v>777.82581915855565</c:v>
                </c:pt>
                <c:pt idx="31">
                  <c:v>772.65712769629181</c:v>
                </c:pt>
                <c:pt idx="32">
                  <c:v>767.68027764369765</c:v>
                </c:pt>
                <c:pt idx="33">
                  <c:v>762.88265029464287</c:v>
                </c:pt>
                <c:pt idx="34">
                  <c:v>758.2527977533091</c:v>
                </c:pt>
                <c:pt idx="35">
                  <c:v>753.78030445556169</c:v>
                </c:pt>
                <c:pt idx="36">
                  <c:v>749.45566840651418</c:v>
                </c:pt>
                <c:pt idx="37">
                  <c:v>745.27019887720576</c:v>
                </c:pt>
                <c:pt idx="38">
                  <c:v>741.21592791186288</c:v>
                </c:pt>
                <c:pt idx="39">
                  <c:v>737.28553347954619</c:v>
                </c:pt>
                <c:pt idx="40">
                  <c:v>733.47227248877857</c:v>
                </c:pt>
                <c:pt idx="41">
                  <c:v>729.76992219255646</c:v>
                </c:pt>
                <c:pt idx="42">
                  <c:v>726.17272876043387</c:v>
                </c:pt>
                <c:pt idx="43">
                  <c:v>722.67536199671429</c:v>
                </c:pt>
                <c:pt idx="44">
                  <c:v>719.27287534884772</c:v>
                </c:pt>
                <c:pt idx="45">
                  <c:v>715.96067048550003</c:v>
                </c:pt>
                <c:pt idx="46">
                  <c:v>712.73446583524753</c:v>
                </c:pt>
                <c:pt idx="47">
                  <c:v>709.59026856913113</c:v>
                </c:pt>
                <c:pt idx="48">
                  <c:v>706.52434958696426</c:v>
                </c:pt>
                <c:pt idx="49">
                  <c:v>703.53322113128513</c:v>
                </c:pt>
                <c:pt idx="50">
                  <c:v>700.6136167064368</c:v>
                </c:pt>
                <c:pt idx="51">
                  <c:v>697.76247302532681</c:v>
                </c:pt>
                <c:pt idx="52">
                  <c:v>694.97691374446083</c:v>
                </c:pt>
                <c:pt idx="53">
                  <c:v>692.25423478004461</c:v>
                </c:pt>
                <c:pt idx="54">
                  <c:v>689.5918910253115</c:v>
                </c:pt>
                <c:pt idx="55">
                  <c:v>686.98748431257047</c:v>
                </c:pt>
                <c:pt idx="56">
                  <c:v>684.43875248338577</c:v>
                </c:pt>
                <c:pt idx="57">
                  <c:v>681.94355944741915</c:v>
                </c:pt>
                <c:pt idx="58">
                  <c:v>679.49988612515324</c:v>
                </c:pt>
                <c:pt idx="59">
                  <c:v>677.1058221823962</c:v>
                </c:pt>
                <c:pt idx="60">
                  <c:v>674.75955847542184</c:v>
                </c:pt>
                <c:pt idx="61">
                  <c:v>672.45938013511</c:v>
                </c:pt>
                <c:pt idx="62">
                  <c:v>670.20366022668247</c:v>
                </c:pt>
                <c:pt idx="63">
                  <c:v>667.9908539288399</c:v>
                </c:pt>
                <c:pt idx="64">
                  <c:v>665.81949318236298</c:v>
                </c:pt>
                <c:pt idx="65">
                  <c:v>663.68818176373566</c:v>
                </c:pt>
                <c:pt idx="66">
                  <c:v>661.59559074415631</c:v>
                </c:pt>
                <c:pt idx="67">
                  <c:v>659.5404542985367</c:v>
                </c:pt>
                <c:pt idx="68">
                  <c:v>657.5215658328018</c:v>
                </c:pt>
                <c:pt idx="69">
                  <c:v>655.53777440108877</c:v>
                </c:pt>
                <c:pt idx="70">
                  <c:v>653.58798138734767</c:v>
                </c:pt>
                <c:pt idx="71">
                  <c:v>651.67113742841104</c:v>
                </c:pt>
                <c:pt idx="72">
                  <c:v>649.7862395578735</c:v>
                </c:pt>
                <c:pt idx="73">
                  <c:v>647.93232855215308</c:v>
                </c:pt>
                <c:pt idx="74">
                  <c:v>646.10848646190595</c:v>
                </c:pt>
                <c:pt idx="75">
                  <c:v>644.31383431356142</c:v>
                </c:pt>
                <c:pt idx="76">
                  <c:v>642.54752996719367</c:v>
                </c:pt>
                <c:pt idx="77">
                  <c:v>640.80876611821202</c:v>
                </c:pt>
                <c:pt idx="78">
                  <c:v>639.09676843151192</c:v>
                </c:pt>
                <c:pt idx="79">
                  <c:v>637.41079379774942</c:v>
                </c:pt>
                <c:pt idx="80">
                  <c:v>635.75012870233002</c:v>
                </c:pt>
                <c:pt idx="81">
                  <c:v>634.11408769853688</c:v>
                </c:pt>
                <c:pt idx="82">
                  <c:v>632.50201197696515</c:v>
                </c:pt>
                <c:pt idx="83">
                  <c:v>630.91326802410902</c:v>
                </c:pt>
                <c:pt idx="84">
                  <c:v>629.3472463635602</c:v>
                </c:pt>
                <c:pt idx="85">
                  <c:v>627.80336037382301</c:v>
                </c:pt>
                <c:pt idx="86">
                  <c:v>626.28104517724717</c:v>
                </c:pt>
                <c:pt idx="87">
                  <c:v>624.77975659504841</c:v>
                </c:pt>
                <c:pt idx="88">
                  <c:v>623.29897016377049</c:v>
                </c:pt>
                <c:pt idx="89">
                  <c:v>621.83818020894023</c:v>
                </c:pt>
                <c:pt idx="90">
                  <c:v>620.39689897199355</c:v>
                </c:pt>
                <c:pt idx="91">
                  <c:v>618.97465578685694</c:v>
                </c:pt>
                <c:pt idx="92">
                  <c:v>617.5709963028587</c:v>
                </c:pt>
                <c:pt idx="93">
                  <c:v>616.18548175089495</c:v>
                </c:pt>
                <c:pt idx="94">
                  <c:v>614.8176882500087</c:v>
                </c:pt>
                <c:pt idx="95">
                  <c:v>613.46720615176116</c:v>
                </c:pt>
                <c:pt idx="96">
                  <c:v>612.13363941996045</c:v>
                </c:pt>
                <c:pt idx="97">
                  <c:v>610.81660504350441</c:v>
                </c:pt>
                <c:pt idx="98">
                  <c:v>609.51573248024476</c:v>
                </c:pt>
                <c:pt idx="99">
                  <c:v>608.23066312994547</c:v>
                </c:pt>
                <c:pt idx="100">
                  <c:v>606.96104983453233</c:v>
                </c:pt>
                <c:pt idx="101">
                  <c:v>605.70655640397285</c:v>
                </c:pt>
                <c:pt idx="102">
                  <c:v>604.46685716622926</c:v>
                </c:pt>
                <c:pt idx="103">
                  <c:v>603.24163653984488</c:v>
                </c:pt>
                <c:pt idx="104">
                  <c:v>602.03058862781961</c:v>
                </c:pt>
                <c:pt idx="105">
                  <c:v>600.83341683152116</c:v>
                </c:pt>
                <c:pt idx="106">
                  <c:v>599.64983348346652</c:v>
                </c:pt>
                <c:pt idx="107">
                  <c:v>598.47955949788445</c:v>
                </c:pt>
                <c:pt idx="108">
                  <c:v>597.32232403804062</c:v>
                </c:pt>
                <c:pt idx="109">
                  <c:v>596.17786419937806</c:v>
                </c:pt>
                <c:pt idx="110">
                  <c:v>595.0459247075828</c:v>
                </c:pt>
                <c:pt idx="111">
                  <c:v>593.92625763074523</c:v>
                </c:pt>
                <c:pt idx="112">
                  <c:v>592.8186221048403</c:v>
                </c:pt>
                <c:pt idx="113">
                  <c:v>591.72278407179556</c:v>
                </c:pt>
                <c:pt idx="114">
                  <c:v>590.63851602947091</c:v>
                </c:pt>
                <c:pt idx="115">
                  <c:v>589.5655967929024</c:v>
                </c:pt>
                <c:pt idx="116">
                  <c:v>588.50381126621664</c:v>
                </c:pt>
                <c:pt idx="117">
                  <c:v>587.45295022465007</c:v>
                </c:pt>
                <c:pt idx="118">
                  <c:v>586.4128101061408</c:v>
                </c:pt>
                <c:pt idx="119">
                  <c:v>585.38319281200427</c:v>
                </c:pt>
                <c:pt idx="120">
                  <c:v>584.36390551621457</c:v>
                </c:pt>
                <c:pt idx="121">
                  <c:v>583.35476048285886</c:v>
                </c:pt>
                <c:pt idx="122">
                  <c:v>582.35557489135135</c:v>
                </c:pt>
                <c:pt idx="123">
                  <c:v>581.36617066901135</c:v>
                </c:pt>
                <c:pt idx="124">
                  <c:v>580.38637433064378</c:v>
                </c:pt>
                <c:pt idx="125">
                  <c:v>579.41601682477312</c:v>
                </c:pt>
                <c:pt idx="126">
                  <c:v>578.45493338620702</c:v>
                </c:pt>
                <c:pt idx="127">
                  <c:v>577.50296339461568</c:v>
                </c:pt>
                <c:pt idx="128">
                  <c:v>576.55995023884611</c:v>
                </c:pt>
                <c:pt idx="129">
                  <c:v>575.62574118668601</c:v>
                </c:pt>
                <c:pt idx="130">
                  <c:v>574.70018725982629</c:v>
                </c:pt>
                <c:pt idx="131">
                  <c:v>573.78314311377142</c:v>
                </c:pt>
                <c:pt idx="132">
                  <c:v>572.87446692247011</c:v>
                </c:pt>
                <c:pt idx="133">
                  <c:v>571.97402026744419</c:v>
                </c:pt>
                <c:pt idx="134">
                  <c:v>571.08166803120923</c:v>
                </c:pt>
                <c:pt idx="135">
                  <c:v>570.19727829478893</c:v>
                </c:pt>
                <c:pt idx="136">
                  <c:v>569.32072223913804</c:v>
                </c:pt>
                <c:pt idx="137">
                  <c:v>568.45187405030299</c:v>
                </c:pt>
                <c:pt idx="138">
                  <c:v>567.59061082813787</c:v>
                </c:pt>
                <c:pt idx="139">
                  <c:v>566.7368124984373</c:v>
                </c:pt>
                <c:pt idx="140">
                  <c:v>565.8903617283172</c:v>
                </c:pt>
                <c:pt idx="141">
                  <c:v>565.05114384471392</c:v>
                </c:pt>
                <c:pt idx="142">
                  <c:v>564.21904675586018</c:v>
                </c:pt>
                <c:pt idx="143">
                  <c:v>563.39396087560567</c:v>
                </c:pt>
                <c:pt idx="144">
                  <c:v>562.57577905047299</c:v>
                </c:pt>
                <c:pt idx="145">
                  <c:v>561.76439648931307</c:v>
                </c:pt>
                <c:pt idx="146">
                  <c:v>560.95971069547068</c:v>
                </c:pt>
                <c:pt idx="147">
                  <c:v>560.16162140133656</c:v>
                </c:pt>
                <c:pt idx="148">
                  <c:v>559.37003050519866</c:v>
                </c:pt>
                <c:pt idx="149">
                  <c:v>558.58484201029137</c:v>
                </c:pt>
                <c:pt idx="150">
                  <c:v>557.80596196595172</c:v>
                </c:pt>
                <c:pt idx="151">
                  <c:v>557.03329841080108</c:v>
                </c:pt>
                <c:pt idx="152">
                  <c:v>556.26676131786292</c:v>
                </c:pt>
                <c:pt idx="153">
                  <c:v>555.50626254154531</c:v>
                </c:pt>
                <c:pt idx="154">
                  <c:v>554.75171576640867</c:v>
                </c:pt>
                <c:pt idx="155">
                  <c:v>554.00303645764848</c:v>
                </c:pt>
                <c:pt idx="156">
                  <c:v>553.2601418132266</c:v>
                </c:pt>
                <c:pt idx="157">
                  <c:v>552.52295071758317</c:v>
                </c:pt>
                <c:pt idx="158">
                  <c:v>551.79138369687246</c:v>
                </c:pt>
                <c:pt idx="159">
                  <c:v>551.06536287565461</c:v>
                </c:pt>
                <c:pt idx="160">
                  <c:v>550.3448119349988</c:v>
                </c:pt>
                <c:pt idx="161">
                  <c:v>549.62965607193121</c:v>
                </c:pt>
                <c:pt idx="162">
                  <c:v>548.91982196018625</c:v>
                </c:pt>
                <c:pt idx="163">
                  <c:v>548.21523771220586</c:v>
                </c:pt>
                <c:pt idx="164">
                  <c:v>547.51583284234277</c:v>
                </c:pt>
                <c:pt idx="165">
                  <c:v>546.82153823121951</c:v>
                </c:pt>
                <c:pt idx="166">
                  <c:v>546.13228609120495</c:v>
                </c:pt>
                <c:pt idx="167">
                  <c:v>545.44800993296019</c:v>
                </c:pt>
                <c:pt idx="168">
                  <c:v>544.76864453302244</c:v>
                </c:pt>
                <c:pt idx="169">
                  <c:v>544.09412590238151</c:v>
                </c:pt>
                <c:pt idx="170">
                  <c:v>543.42439125601629</c:v>
                </c:pt>
                <c:pt idx="171">
                  <c:v>542.7593789833586</c:v>
                </c:pt>
                <c:pt idx="172">
                  <c:v>542.09902861964565</c:v>
                </c:pt>
                <c:pt idx="173">
                  <c:v>541.4432808181333</c:v>
                </c:pt>
                <c:pt idx="174">
                  <c:v>540.79207732313932</c:v>
                </c:pt>
                <c:pt idx="175">
                  <c:v>540.14536094388507</c:v>
                </c:pt>
                <c:pt idx="176">
                  <c:v>539.50307552910988</c:v>
                </c:pt>
                <c:pt idx="177">
                  <c:v>538.8651659424296</c:v>
                </c:pt>
                <c:pt idx="178">
                  <c:v>538.23157803841423</c:v>
                </c:pt>
                <c:pt idx="179">
                  <c:v>537.6022586393583</c:v>
                </c:pt>
                <c:pt idx="180">
                  <c:v>536.97715551272529</c:v>
                </c:pt>
                <c:pt idx="181">
                  <c:v>536.35621734923279</c:v>
                </c:pt>
                <c:pt idx="182">
                  <c:v>535.73939374156851</c:v>
                </c:pt>
                <c:pt idx="183">
                  <c:v>535.1266351637081</c:v>
                </c:pt>
                <c:pt idx="184">
                  <c:v>534.51789295081653</c:v>
                </c:pt>
                <c:pt idx="185">
                  <c:v>533.91311927971344</c:v>
                </c:pt>
                <c:pt idx="186">
                  <c:v>533.31226714988475</c:v>
                </c:pt>
                <c:pt idx="187">
                  <c:v>532.71529036502193</c:v>
                </c:pt>
                <c:pt idx="188">
                  <c:v>532.12214351506861</c:v>
                </c:pt>
                <c:pt idx="189">
                  <c:v>531.53278195876487</c:v>
                </c:pt>
                <c:pt idx="190">
                  <c:v>530.94716180666398</c:v>
                </c:pt>
                <c:pt idx="191">
                  <c:v>530.36523990461501</c:v>
                </c:pt>
                <c:pt idx="192">
                  <c:v>529.78697381768882</c:v>
                </c:pt>
                <c:pt idx="193">
                  <c:v>529.21232181453968</c:v>
                </c:pt>
                <c:pt idx="194">
                  <c:v>528.64124285218338</c:v>
                </c:pt>
                <c:pt idx="195">
                  <c:v>528.0736965611809</c:v>
                </c:pt>
                <c:pt idx="196">
                  <c:v>527.5096432312173</c:v>
                </c:pt>
                <c:pt idx="197">
                  <c:v>526.94904379705633</c:v>
                </c:pt>
                <c:pt idx="198">
                  <c:v>526.39185982486811</c:v>
                </c:pt>
                <c:pt idx="199">
                  <c:v>525.83805349890997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0D3-4B21-9168-D7D496977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945680"/>
        <c:axId val="164985616"/>
      </c:scatterChart>
      <c:valAx>
        <c:axId val="16494568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100">
                    <a:solidFill>
                      <a:schemeClr val="bg1"/>
                    </a:solidFill>
                  </a:rPr>
                  <a:t>Elektrolyse Leistung</a:t>
                </a:r>
                <a:r>
                  <a:rPr lang="de-DE" sz="1100" baseline="0">
                    <a:solidFill>
                      <a:schemeClr val="bg1"/>
                    </a:solidFill>
                  </a:rPr>
                  <a:t> in MW</a:t>
                </a:r>
                <a:endParaRPr lang="de-DE" sz="1100">
                  <a:solidFill>
                    <a:schemeClr val="bg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4985616"/>
        <c:crosses val="autoZero"/>
        <c:crossBetween val="midCat"/>
        <c:majorUnit val="10"/>
      </c:valAx>
      <c:valAx>
        <c:axId val="16498561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100">
                    <a:solidFill>
                      <a:schemeClr val="bg1"/>
                    </a:solidFill>
                  </a:rPr>
                  <a:t> €/kW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49456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5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>
                <a:solidFill>
                  <a:schemeClr val="bg1"/>
                </a:solidFill>
              </a:rPr>
              <a:t>Veränderung des CAPEX (PEM)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2"/>
          <c:order val="0"/>
          <c:tx>
            <c:strRef>
              <c:f>GRINIX!$K$2</c:f>
              <c:strCache>
                <c:ptCount val="1"/>
                <c:pt idx="0">
                  <c:v>Pessimistisch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GRINIX!$C$3:$C$202</c:f>
              <c:numCache>
                <c:formatCode>General</c:formatCode>
                <c:ptCount val="20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</c:v>
                </c:pt>
                <c:pt idx="13">
                  <c:v>7</c:v>
                </c:pt>
                <c:pt idx="14">
                  <c:v>7.5</c:v>
                </c:pt>
                <c:pt idx="15">
                  <c:v>8</c:v>
                </c:pt>
                <c:pt idx="16">
                  <c:v>8.5</c:v>
                </c:pt>
                <c:pt idx="17">
                  <c:v>9</c:v>
                </c:pt>
                <c:pt idx="18">
                  <c:v>9.5</c:v>
                </c:pt>
                <c:pt idx="19">
                  <c:v>10</c:v>
                </c:pt>
                <c:pt idx="20">
                  <c:v>10.5</c:v>
                </c:pt>
                <c:pt idx="21">
                  <c:v>11</c:v>
                </c:pt>
                <c:pt idx="22">
                  <c:v>11.5</c:v>
                </c:pt>
                <c:pt idx="23">
                  <c:v>12</c:v>
                </c:pt>
                <c:pt idx="24">
                  <c:v>12.5</c:v>
                </c:pt>
                <c:pt idx="25">
                  <c:v>13</c:v>
                </c:pt>
                <c:pt idx="26">
                  <c:v>13.5</c:v>
                </c:pt>
                <c:pt idx="27">
                  <c:v>14</c:v>
                </c:pt>
                <c:pt idx="28">
                  <c:v>14.5</c:v>
                </c:pt>
                <c:pt idx="29">
                  <c:v>15</c:v>
                </c:pt>
                <c:pt idx="30">
                  <c:v>15.5</c:v>
                </c:pt>
                <c:pt idx="31">
                  <c:v>16</c:v>
                </c:pt>
                <c:pt idx="32">
                  <c:v>16.5</c:v>
                </c:pt>
                <c:pt idx="33">
                  <c:v>17</c:v>
                </c:pt>
                <c:pt idx="34">
                  <c:v>17.5</c:v>
                </c:pt>
                <c:pt idx="35">
                  <c:v>18</c:v>
                </c:pt>
                <c:pt idx="36">
                  <c:v>18.5</c:v>
                </c:pt>
                <c:pt idx="37">
                  <c:v>19</c:v>
                </c:pt>
                <c:pt idx="38">
                  <c:v>19.5</c:v>
                </c:pt>
                <c:pt idx="39">
                  <c:v>20</c:v>
                </c:pt>
                <c:pt idx="40">
                  <c:v>20.5</c:v>
                </c:pt>
                <c:pt idx="41">
                  <c:v>21</c:v>
                </c:pt>
                <c:pt idx="42">
                  <c:v>21.5</c:v>
                </c:pt>
                <c:pt idx="43">
                  <c:v>22</c:v>
                </c:pt>
                <c:pt idx="44">
                  <c:v>22.5</c:v>
                </c:pt>
                <c:pt idx="45">
                  <c:v>23</c:v>
                </c:pt>
                <c:pt idx="46">
                  <c:v>23.5</c:v>
                </c:pt>
                <c:pt idx="47">
                  <c:v>24</c:v>
                </c:pt>
                <c:pt idx="48">
                  <c:v>24.5</c:v>
                </c:pt>
                <c:pt idx="49">
                  <c:v>25</c:v>
                </c:pt>
                <c:pt idx="50">
                  <c:v>25.5</c:v>
                </c:pt>
                <c:pt idx="51">
                  <c:v>26</c:v>
                </c:pt>
                <c:pt idx="52">
                  <c:v>26.5</c:v>
                </c:pt>
                <c:pt idx="53">
                  <c:v>27</c:v>
                </c:pt>
                <c:pt idx="54">
                  <c:v>27.5</c:v>
                </c:pt>
                <c:pt idx="55">
                  <c:v>28</c:v>
                </c:pt>
                <c:pt idx="56">
                  <c:v>28.5</c:v>
                </c:pt>
                <c:pt idx="57">
                  <c:v>29</c:v>
                </c:pt>
                <c:pt idx="58">
                  <c:v>29.5</c:v>
                </c:pt>
                <c:pt idx="59">
                  <c:v>30</c:v>
                </c:pt>
                <c:pt idx="60">
                  <c:v>30.5</c:v>
                </c:pt>
                <c:pt idx="61">
                  <c:v>31</c:v>
                </c:pt>
                <c:pt idx="62">
                  <c:v>31.5</c:v>
                </c:pt>
                <c:pt idx="63">
                  <c:v>32</c:v>
                </c:pt>
                <c:pt idx="64">
                  <c:v>32.5</c:v>
                </c:pt>
                <c:pt idx="65">
                  <c:v>33</c:v>
                </c:pt>
                <c:pt idx="66">
                  <c:v>33.5</c:v>
                </c:pt>
                <c:pt idx="67">
                  <c:v>34</c:v>
                </c:pt>
                <c:pt idx="68">
                  <c:v>34.5</c:v>
                </c:pt>
                <c:pt idx="69">
                  <c:v>35</c:v>
                </c:pt>
                <c:pt idx="70">
                  <c:v>35.5</c:v>
                </c:pt>
                <c:pt idx="71">
                  <c:v>36</c:v>
                </c:pt>
                <c:pt idx="72">
                  <c:v>36.5</c:v>
                </c:pt>
                <c:pt idx="73">
                  <c:v>37</c:v>
                </c:pt>
                <c:pt idx="74">
                  <c:v>37.5</c:v>
                </c:pt>
                <c:pt idx="75">
                  <c:v>38</c:v>
                </c:pt>
                <c:pt idx="76">
                  <c:v>38.5</c:v>
                </c:pt>
                <c:pt idx="77">
                  <c:v>39</c:v>
                </c:pt>
                <c:pt idx="78">
                  <c:v>39.5</c:v>
                </c:pt>
                <c:pt idx="79">
                  <c:v>40</c:v>
                </c:pt>
                <c:pt idx="80">
                  <c:v>40.5</c:v>
                </c:pt>
                <c:pt idx="81">
                  <c:v>41</c:v>
                </c:pt>
                <c:pt idx="82">
                  <c:v>41.5</c:v>
                </c:pt>
                <c:pt idx="83">
                  <c:v>42</c:v>
                </c:pt>
                <c:pt idx="84">
                  <c:v>42.5</c:v>
                </c:pt>
                <c:pt idx="85">
                  <c:v>43</c:v>
                </c:pt>
                <c:pt idx="86">
                  <c:v>43.5</c:v>
                </c:pt>
                <c:pt idx="87">
                  <c:v>44</c:v>
                </c:pt>
                <c:pt idx="88">
                  <c:v>44.5</c:v>
                </c:pt>
                <c:pt idx="89">
                  <c:v>45</c:v>
                </c:pt>
                <c:pt idx="90">
                  <c:v>45.5</c:v>
                </c:pt>
                <c:pt idx="91">
                  <c:v>46</c:v>
                </c:pt>
                <c:pt idx="92">
                  <c:v>46.5</c:v>
                </c:pt>
                <c:pt idx="93">
                  <c:v>47</c:v>
                </c:pt>
                <c:pt idx="94">
                  <c:v>47.5</c:v>
                </c:pt>
                <c:pt idx="95">
                  <c:v>48</c:v>
                </c:pt>
                <c:pt idx="96">
                  <c:v>48.5</c:v>
                </c:pt>
                <c:pt idx="97">
                  <c:v>49</c:v>
                </c:pt>
                <c:pt idx="98">
                  <c:v>49.5</c:v>
                </c:pt>
                <c:pt idx="99">
                  <c:v>50</c:v>
                </c:pt>
                <c:pt idx="100">
                  <c:v>50.5</c:v>
                </c:pt>
                <c:pt idx="101">
                  <c:v>51</c:v>
                </c:pt>
                <c:pt idx="102">
                  <c:v>51.5</c:v>
                </c:pt>
                <c:pt idx="103">
                  <c:v>52</c:v>
                </c:pt>
                <c:pt idx="104">
                  <c:v>52.5</c:v>
                </c:pt>
                <c:pt idx="105">
                  <c:v>53</c:v>
                </c:pt>
                <c:pt idx="106">
                  <c:v>53.5</c:v>
                </c:pt>
                <c:pt idx="107">
                  <c:v>54</c:v>
                </c:pt>
                <c:pt idx="108">
                  <c:v>54.5</c:v>
                </c:pt>
                <c:pt idx="109">
                  <c:v>55</c:v>
                </c:pt>
                <c:pt idx="110">
                  <c:v>55.5</c:v>
                </c:pt>
                <c:pt idx="111">
                  <c:v>56</c:v>
                </c:pt>
                <c:pt idx="112">
                  <c:v>56.5</c:v>
                </c:pt>
                <c:pt idx="113">
                  <c:v>57</c:v>
                </c:pt>
                <c:pt idx="114">
                  <c:v>57.5</c:v>
                </c:pt>
                <c:pt idx="115">
                  <c:v>58</c:v>
                </c:pt>
                <c:pt idx="116">
                  <c:v>58.5</c:v>
                </c:pt>
                <c:pt idx="117">
                  <c:v>59</c:v>
                </c:pt>
                <c:pt idx="118">
                  <c:v>59.5</c:v>
                </c:pt>
                <c:pt idx="119">
                  <c:v>60</c:v>
                </c:pt>
                <c:pt idx="120">
                  <c:v>60.5</c:v>
                </c:pt>
                <c:pt idx="121">
                  <c:v>61</c:v>
                </c:pt>
                <c:pt idx="122">
                  <c:v>61.5</c:v>
                </c:pt>
                <c:pt idx="123">
                  <c:v>62</c:v>
                </c:pt>
                <c:pt idx="124">
                  <c:v>62.5</c:v>
                </c:pt>
                <c:pt idx="125">
                  <c:v>63</c:v>
                </c:pt>
                <c:pt idx="126">
                  <c:v>63.5</c:v>
                </c:pt>
                <c:pt idx="127">
                  <c:v>64</c:v>
                </c:pt>
                <c:pt idx="128">
                  <c:v>64.5</c:v>
                </c:pt>
                <c:pt idx="129">
                  <c:v>65</c:v>
                </c:pt>
                <c:pt idx="130">
                  <c:v>65.5</c:v>
                </c:pt>
                <c:pt idx="131">
                  <c:v>66</c:v>
                </c:pt>
                <c:pt idx="132">
                  <c:v>66.5</c:v>
                </c:pt>
                <c:pt idx="133">
                  <c:v>67</c:v>
                </c:pt>
                <c:pt idx="134">
                  <c:v>67.5</c:v>
                </c:pt>
                <c:pt idx="135">
                  <c:v>68</c:v>
                </c:pt>
                <c:pt idx="136">
                  <c:v>68.5</c:v>
                </c:pt>
                <c:pt idx="137">
                  <c:v>69</c:v>
                </c:pt>
                <c:pt idx="138">
                  <c:v>69.5</c:v>
                </c:pt>
                <c:pt idx="139">
                  <c:v>70</c:v>
                </c:pt>
                <c:pt idx="140">
                  <c:v>70.5</c:v>
                </c:pt>
                <c:pt idx="141">
                  <c:v>71</c:v>
                </c:pt>
                <c:pt idx="142">
                  <c:v>71.5</c:v>
                </c:pt>
                <c:pt idx="143">
                  <c:v>72</c:v>
                </c:pt>
                <c:pt idx="144">
                  <c:v>72.5</c:v>
                </c:pt>
                <c:pt idx="145">
                  <c:v>73</c:v>
                </c:pt>
                <c:pt idx="146">
                  <c:v>73.5</c:v>
                </c:pt>
                <c:pt idx="147">
                  <c:v>74</c:v>
                </c:pt>
                <c:pt idx="148">
                  <c:v>74.5</c:v>
                </c:pt>
                <c:pt idx="149">
                  <c:v>75</c:v>
                </c:pt>
                <c:pt idx="150">
                  <c:v>75.5</c:v>
                </c:pt>
                <c:pt idx="151">
                  <c:v>76</c:v>
                </c:pt>
                <c:pt idx="152">
                  <c:v>76.5</c:v>
                </c:pt>
                <c:pt idx="153">
                  <c:v>77</c:v>
                </c:pt>
                <c:pt idx="154">
                  <c:v>77.5</c:v>
                </c:pt>
                <c:pt idx="155">
                  <c:v>78</c:v>
                </c:pt>
                <c:pt idx="156">
                  <c:v>78.5</c:v>
                </c:pt>
                <c:pt idx="157">
                  <c:v>79</c:v>
                </c:pt>
                <c:pt idx="158">
                  <c:v>79.5</c:v>
                </c:pt>
                <c:pt idx="159">
                  <c:v>80</c:v>
                </c:pt>
                <c:pt idx="160">
                  <c:v>80.5</c:v>
                </c:pt>
                <c:pt idx="161">
                  <c:v>81</c:v>
                </c:pt>
                <c:pt idx="162">
                  <c:v>81.5</c:v>
                </c:pt>
                <c:pt idx="163">
                  <c:v>82</c:v>
                </c:pt>
                <c:pt idx="164">
                  <c:v>82.5</c:v>
                </c:pt>
                <c:pt idx="165">
                  <c:v>83</c:v>
                </c:pt>
                <c:pt idx="166">
                  <c:v>83.5</c:v>
                </c:pt>
                <c:pt idx="167">
                  <c:v>84</c:v>
                </c:pt>
                <c:pt idx="168">
                  <c:v>84.5</c:v>
                </c:pt>
                <c:pt idx="169">
                  <c:v>85</c:v>
                </c:pt>
                <c:pt idx="170">
                  <c:v>85.5</c:v>
                </c:pt>
                <c:pt idx="171">
                  <c:v>86</c:v>
                </c:pt>
                <c:pt idx="172">
                  <c:v>86.5</c:v>
                </c:pt>
                <c:pt idx="173">
                  <c:v>87</c:v>
                </c:pt>
                <c:pt idx="174">
                  <c:v>87.5</c:v>
                </c:pt>
                <c:pt idx="175">
                  <c:v>88</c:v>
                </c:pt>
                <c:pt idx="176">
                  <c:v>88.5</c:v>
                </c:pt>
                <c:pt idx="177">
                  <c:v>89</c:v>
                </c:pt>
                <c:pt idx="178">
                  <c:v>89.5</c:v>
                </c:pt>
                <c:pt idx="179">
                  <c:v>90</c:v>
                </c:pt>
                <c:pt idx="180">
                  <c:v>90.5</c:v>
                </c:pt>
                <c:pt idx="181">
                  <c:v>91</c:v>
                </c:pt>
                <c:pt idx="182">
                  <c:v>91.5</c:v>
                </c:pt>
                <c:pt idx="183">
                  <c:v>92</c:v>
                </c:pt>
                <c:pt idx="184">
                  <c:v>92.5</c:v>
                </c:pt>
                <c:pt idx="185">
                  <c:v>93</c:v>
                </c:pt>
                <c:pt idx="186">
                  <c:v>93.5</c:v>
                </c:pt>
                <c:pt idx="187">
                  <c:v>94</c:v>
                </c:pt>
                <c:pt idx="188">
                  <c:v>94.5</c:v>
                </c:pt>
                <c:pt idx="189">
                  <c:v>95</c:v>
                </c:pt>
                <c:pt idx="190">
                  <c:v>95.5</c:v>
                </c:pt>
                <c:pt idx="191">
                  <c:v>96</c:v>
                </c:pt>
                <c:pt idx="192">
                  <c:v>96.5</c:v>
                </c:pt>
                <c:pt idx="193">
                  <c:v>97</c:v>
                </c:pt>
                <c:pt idx="194">
                  <c:v>97.5</c:v>
                </c:pt>
                <c:pt idx="195">
                  <c:v>98</c:v>
                </c:pt>
                <c:pt idx="196">
                  <c:v>98.5</c:v>
                </c:pt>
                <c:pt idx="197">
                  <c:v>99</c:v>
                </c:pt>
                <c:pt idx="198">
                  <c:v>99.5</c:v>
                </c:pt>
                <c:pt idx="199">
                  <c:v>100</c:v>
                </c:pt>
              </c:numCache>
            </c:numRef>
          </c:xVal>
          <c:yVal>
            <c:numRef>
              <c:f>GRINIX!$K$3:$K$202</c:f>
              <c:numCache>
                <c:formatCode>General</c:formatCode>
                <c:ptCount val="200"/>
                <c:pt idx="0">
                  <c:v>2156.4148583646838</c:v>
                </c:pt>
                <c:pt idx="1">
                  <c:v>1885.0917659176691</c:v>
                </c:pt>
                <c:pt idx="2">
                  <c:v>1742.4919971932341</c:v>
                </c:pt>
                <c:pt idx="3">
                  <c:v>1647.9069192768623</c:v>
                </c:pt>
                <c:pt idx="4">
                  <c:v>1578.0913333257481</c:v>
                </c:pt>
                <c:pt idx="5">
                  <c:v>1523.2492501824972</c:v>
                </c:pt>
                <c:pt idx="6">
                  <c:v>1478.3705270682303</c:v>
                </c:pt>
                <c:pt idx="7">
                  <c:v>1440.5649972581559</c:v>
                </c:pt>
                <c:pt idx="8">
                  <c:v>1408.0214428614283</c:v>
                </c:pt>
                <c:pt idx="9">
                  <c:v>1379.5337046482687</c:v>
                </c:pt>
                <c:pt idx="10">
                  <c:v>1354.2602604454003</c:v>
                </c:pt>
                <c:pt idx="11">
                  <c:v>1331.5919280656708</c:v>
                </c:pt>
                <c:pt idx="12">
                  <c:v>1311.0743027670208</c:v>
                </c:pt>
                <c:pt idx="13">
                  <c:v>1292.3599078078619</c:v>
                </c:pt>
                <c:pt idx="14">
                  <c:v>1275.1774124045105</c:v>
                </c:pt>
                <c:pt idx="15">
                  <c:v>1259.3111219146076</c:v>
                </c:pt>
                <c:pt idx="16">
                  <c:v>1244.5868981998813</c:v>
                </c:pt>
                <c:pt idx="17">
                  <c:v>1230.8622424288264</c:v>
                </c:pt>
                <c:pt idx="18">
                  <c:v>1218.0191515953759</c:v>
                </c:pt>
                <c:pt idx="19">
                  <c:v>1205.9588707390346</c:v>
                </c:pt>
                <c:pt idx="20">
                  <c:v>1194.5979700104092</c:v>
                </c:pt>
                <c:pt idx="21">
                  <c:v>1183.8653661527524</c:v>
                </c:pt>
                <c:pt idx="22">
                  <c:v>1173.7000292414546</c:v>
                </c:pt>
                <c:pt idx="23">
                  <c:v>1164.049194626037</c:v>
                </c:pt>
                <c:pt idx="24">
                  <c:v>1154.8669527376614</c:v>
                </c:pt>
                <c:pt idx="25">
                  <c:v>1146.1131252483663</c:v>
                </c:pt>
                <c:pt idx="26">
                  <c:v>1137.7523608435413</c:v>
                </c:pt>
                <c:pt idx="27">
                  <c:v>1129.7534012811539</c:v>
                </c:pt>
                <c:pt idx="28">
                  <c:v>1122.0884808296835</c:v>
                </c:pt>
                <c:pt idx="29">
                  <c:v>1114.7328311542444</c:v>
                </c:pt>
                <c:pt idx="30">
                  <c:v>1107.6642702918389</c:v>
                </c:pt>
                <c:pt idx="31">
                  <c:v>1100.8628592227508</c:v>
                </c:pt>
                <c:pt idx="32">
                  <c:v>1094.3106131871484</c:v>
                </c:pt>
                <c:pt idx="33">
                  <c:v>1087.9912576491975</c:v>
                </c:pt>
                <c:pt idx="34">
                  <c:v>1081.8900209117576</c:v>
                </c:pt>
                <c:pt idx="35">
                  <c:v>1075.9934570016499</c:v>
                </c:pt>
                <c:pt idx="36">
                  <c:v>1070.2892937002259</c:v>
                </c:pt>
                <c:pt idx="37">
                  <c:v>1064.7663015750591</c:v>
                </c:pt>
                <c:pt idx="38">
                  <c:v>1059.41418064134</c:v>
                </c:pt>
                <c:pt idx="39">
                  <c:v>1054.223461894301</c:v>
                </c:pt>
                <c:pt idx="40">
                  <c:v>1049.1854214430348</c:v>
                </c:pt>
                <c:pt idx="41">
                  <c:v>1044.2920053687317</c:v>
                </c:pt>
                <c:pt idx="42">
                  <c:v>1039.5357637474513</c:v>
                </c:pt>
                <c:pt idx="43">
                  <c:v>1034.9097925350343</c:v>
                </c:pt>
                <c:pt idx="44">
                  <c:v>1030.407682221907</c:v>
                </c:pt>
                <c:pt idx="45">
                  <c:v>1026.0234723379092</c:v>
                </c:pt>
                <c:pt idx="46">
                  <c:v>1021.7516110293402</c:v>
                </c:pt>
                <c:pt idx="47">
                  <c:v>1017.5869190479948</c:v>
                </c:pt>
                <c:pt idx="48">
                  <c:v>1013.5245575897353</c:v>
                </c:pt>
                <c:pt idx="49">
                  <c:v>1009.5599995017403</c:v>
                </c:pt>
                <c:pt idx="50">
                  <c:v>1005.6890034459617</c:v>
                </c:pt>
                <c:pt idx="51">
                  <c:v>1001.9075906638382</c:v>
                </c:pt>
                <c:pt idx="52">
                  <c:v>998.21202403587722</c:v>
                </c:pt>
                <c:pt idx="53">
                  <c:v>994.59878917085211</c:v>
                </c:pt>
                <c:pt idx="54">
                  <c:v>991.06457729430622</c:v>
                </c:pt>
                <c:pt idx="55">
                  <c:v>987.60626973588558</c:v>
                </c:pt>
                <c:pt idx="56">
                  <c:v>984.22092384048347</c:v>
                </c:pt>
                <c:pt idx="57">
                  <c:v>980.905760150064</c:v>
                </c:pt>
                <c:pt idx="58">
                  <c:v>977.65815072182181</c:v>
                </c:pt>
                <c:pt idx="59">
                  <c:v>974.47560846456679</c:v>
                </c:pt>
                <c:pt idx="60">
                  <c:v>971.35577738923325</c:v>
                </c:pt>
                <c:pt idx="61">
                  <c:v>968.29642368158261</c:v>
                </c:pt>
                <c:pt idx="62">
                  <c:v>965.29542751573467</c:v>
                </c:pt>
                <c:pt idx="63">
                  <c:v>962.35077553636313</c:v>
                </c:pt>
                <c:pt idx="64">
                  <c:v>959.46055394542896</c:v>
                </c:pt>
                <c:pt idx="65">
                  <c:v>956.62294213637074</c:v>
                </c:pt>
                <c:pt idx="66">
                  <c:v>953.83620682481569</c:v>
                </c:pt>
                <c:pt idx="67">
                  <c:v>951.09869663032248</c:v>
                </c:pt>
                <c:pt idx="68">
                  <c:v>948.40883706841419</c:v>
                </c:pt>
                <c:pt idx="69">
                  <c:v>945.76512591639016</c:v>
                </c:pt>
                <c:pt idx="70">
                  <c:v>943.16612892011597</c:v>
                </c:pt>
                <c:pt idx="71">
                  <c:v>940.61047581229025</c:v>
                </c:pt>
                <c:pt idx="72">
                  <c:v>938.09685661561025</c:v>
                </c:pt>
                <c:pt idx="73">
                  <c:v>935.62401820685602</c:v>
                </c:pt>
                <c:pt idx="74">
                  <c:v>933.19076112022947</c:v>
                </c:pt>
                <c:pt idx="75">
                  <c:v>930.79593657034059</c:v>
                </c:pt>
                <c:pt idx="76">
                  <c:v>928.43844367707413</c:v>
                </c:pt>
                <c:pt idx="77">
                  <c:v>926.11722687623262</c:v>
                </c:pt>
                <c:pt idx="78">
                  <c:v>923.83127350129769</c:v>
                </c:pt>
                <c:pt idx="79">
                  <c:v>921.57961152300777</c:v>
                </c:pt>
                <c:pt idx="80">
                  <c:v>919.36130743461194</c:v>
                </c:pt>
                <c:pt idx="81">
                  <c:v>917.17546427174807</c:v>
                </c:pt>
                <c:pt idx="82">
                  <c:v>915.02121975684463</c:v>
                </c:pt>
                <c:pt idx="83">
                  <c:v>912.89774455881991</c:v>
                </c:pt>
                <c:pt idx="84">
                  <c:v>910.80424065963882</c:v>
                </c:pt>
                <c:pt idx="85">
                  <c:v>908.7399398199907</c:v>
                </c:pt>
                <c:pt idx="86">
                  <c:v>906.70410213700006</c:v>
                </c:pt>
                <c:pt idx="87">
                  <c:v>904.69601468746202</c:v>
                </c:pt>
                <c:pt idx="88">
                  <c:v>902.71499025062133</c:v>
                </c:pt>
                <c:pt idx="89">
                  <c:v>900.76036610499693</c:v>
                </c:pt>
                <c:pt idx="90">
                  <c:v>898.83150289419132</c:v>
                </c:pt>
                <c:pt idx="91">
                  <c:v>896.9277835570141</c:v>
                </c:pt>
                <c:pt idx="92">
                  <c:v>895.04861231762254</c:v>
                </c:pt>
                <c:pt idx="93">
                  <c:v>893.19341373170471</c:v>
                </c:pt>
                <c:pt idx="94">
                  <c:v>891.36163178503659</c:v>
                </c:pt>
                <c:pt idx="95">
                  <c:v>889.5527290410181</c:v>
                </c:pt>
                <c:pt idx="96">
                  <c:v>887.76618583404786</c:v>
                </c:pt>
                <c:pt idx="97">
                  <c:v>886.00149950582829</c:v>
                </c:pt>
                <c:pt idx="98">
                  <c:v>884.25818368190426</c:v>
                </c:pt>
                <c:pt idx="99">
                  <c:v>882.5357675859284</c:v>
                </c:pt>
                <c:pt idx="100">
                  <c:v>880.83379538933696</c:v>
                </c:pt>
                <c:pt idx="101">
                  <c:v>879.15182559427387</c:v>
                </c:pt>
                <c:pt idx="102">
                  <c:v>877.48943044775251</c:v>
                </c:pt>
                <c:pt idx="103">
                  <c:v>875.84619538519496</c:v>
                </c:pt>
                <c:pt idx="104">
                  <c:v>874.22171850159998</c:v>
                </c:pt>
                <c:pt idx="105">
                  <c:v>872.61561004872954</c:v>
                </c:pt>
                <c:pt idx="106">
                  <c:v>871.02749195678859</c:v>
                </c:pt>
                <c:pt idx="107">
                  <c:v>869.45699737920302</c:v>
                </c:pt>
                <c:pt idx="108">
                  <c:v>867.90377025916541</c:v>
                </c:pt>
                <c:pt idx="109">
                  <c:v>866.36746491672636</c:v>
                </c:pt>
                <c:pt idx="110">
                  <c:v>864.84774565527789</c:v>
                </c:pt>
                <c:pt idx="111">
                  <c:v>863.34428638635143</c:v>
                </c:pt>
                <c:pt idx="112">
                  <c:v>861.85677027172574</c:v>
                </c:pt>
                <c:pt idx="113">
                  <c:v>860.38488938189721</c:v>
                </c:pt>
                <c:pt idx="114">
                  <c:v>858.92834437003251</c:v>
                </c:pt>
                <c:pt idx="115">
                  <c:v>857.48684416057097</c:v>
                </c:pt>
                <c:pt idx="116">
                  <c:v>856.06010565169765</c:v>
                </c:pt>
                <c:pt idx="117">
                  <c:v>854.647853430959</c:v>
                </c:pt>
                <c:pt idx="118">
                  <c:v>853.24981950333324</c:v>
                </c:pt>
                <c:pt idx="119">
                  <c:v>851.86574303111399</c:v>
                </c:pt>
                <c:pt idx="120">
                  <c:v>850.49537008499021</c:v>
                </c:pt>
                <c:pt idx="121">
                  <c:v>849.1384534057654</c:v>
                </c:pt>
                <c:pt idx="122">
                  <c:v>847.79475217617016</c:v>
                </c:pt>
                <c:pt idx="123">
                  <c:v>846.464031802264</c:v>
                </c:pt>
                <c:pt idx="124">
                  <c:v>845.14606370394836</c:v>
                </c:pt>
                <c:pt idx="125">
                  <c:v>843.84062511414629</c:v>
                </c:pt>
                <c:pt idx="126">
                  <c:v>842.54749888622121</c:v>
                </c:pt>
                <c:pt idx="127">
                  <c:v>841.26647330923061</c:v>
                </c:pt>
                <c:pt idx="128">
                  <c:v>839.9973419306483</c:v>
                </c:pt>
                <c:pt idx="129">
                  <c:v>838.73990338618751</c:v>
                </c:pt>
                <c:pt idx="130">
                  <c:v>837.49396123639337</c:v>
                </c:pt>
                <c:pt idx="131">
                  <c:v>836.2593238096847</c:v>
                </c:pt>
                <c:pt idx="132">
                  <c:v>835.03580405154628</c:v>
                </c:pt>
                <c:pt idx="133">
                  <c:v>833.82321937958056</c:v>
                </c:pt>
                <c:pt idx="134">
                  <c:v>832.62139154415786</c:v>
                </c:pt>
                <c:pt idx="135">
                  <c:v>831.43014649439965</c:v>
                </c:pt>
                <c:pt idx="136">
                  <c:v>830.24931424925887</c:v>
                </c:pt>
                <c:pt idx="137">
                  <c:v>829.07872877347268</c:v>
                </c:pt>
                <c:pt idx="138">
                  <c:v>827.91822785815373</c:v>
                </c:pt>
                <c:pt idx="139">
                  <c:v>826.76765300583281</c:v>
                </c:pt>
                <c:pt idx="140">
                  <c:v>825.6268493197457</c:v>
                </c:pt>
                <c:pt idx="141">
                  <c:v>824.4956653971791</c:v>
                </c:pt>
                <c:pt idx="142">
                  <c:v>823.37395322670613</c:v>
                </c:pt>
                <c:pt idx="143">
                  <c:v>822.26156808913265</c:v>
                </c:pt>
                <c:pt idx="144">
                  <c:v>821.15836846200921</c:v>
                </c:pt>
                <c:pt idx="145">
                  <c:v>820.06421592754191</c:v>
                </c:pt>
                <c:pt idx="146">
                  <c:v>818.9789750837723</c:v>
                </c:pt>
                <c:pt idx="147">
                  <c:v>817.9025134588793</c:v>
                </c:pt>
                <c:pt idx="148">
                  <c:v>816.8347014284775</c:v>
                </c:pt>
                <c:pt idx="149">
                  <c:v>815.77541213578832</c:v>
                </c:pt>
                <c:pt idx="150">
                  <c:v>814.72452141456165</c:v>
                </c:pt>
                <c:pt idx="151">
                  <c:v>813.68190771464151</c:v>
                </c:pt>
                <c:pt idx="152">
                  <c:v>812.6474520300618</c:v>
                </c:pt>
                <c:pt idx="153">
                  <c:v>811.62103782957865</c:v>
                </c:pt>
                <c:pt idx="154">
                  <c:v>810.60255098953076</c:v>
                </c:pt>
                <c:pt idx="155">
                  <c:v>809.59187972894551</c:v>
                </c:pt>
                <c:pt idx="156">
                  <c:v>808.58891454679531</c:v>
                </c:pt>
                <c:pt idx="157">
                  <c:v>807.59354816132236</c:v>
                </c:pt>
                <c:pt idx="158">
                  <c:v>806.60567545135154</c:v>
                </c:pt>
                <c:pt idx="159">
                  <c:v>805.62519339951052</c:v>
                </c:pt>
                <c:pt idx="160">
                  <c:v>804.65200103728978</c:v>
                </c:pt>
                <c:pt idx="161">
                  <c:v>803.68599939186595</c:v>
                </c:pt>
                <c:pt idx="162">
                  <c:v>802.72709143462532</c:v>
                </c:pt>
                <c:pt idx="163">
                  <c:v>801.77518203132036</c:v>
                </c:pt>
                <c:pt idx="164">
                  <c:v>800.83017789380028</c:v>
                </c:pt>
                <c:pt idx="165">
                  <c:v>799.89198753325525</c:v>
                </c:pt>
                <c:pt idx="166">
                  <c:v>798.96052121491823</c:v>
                </c:pt>
                <c:pt idx="167">
                  <c:v>798.03569091417057</c:v>
                </c:pt>
                <c:pt idx="168">
                  <c:v>797.11741027399933</c:v>
                </c:pt>
                <c:pt idx="169">
                  <c:v>796.20559456376066</c:v>
                </c:pt>
                <c:pt idx="170">
                  <c:v>795.30016063919243</c:v>
                </c:pt>
                <c:pt idx="171">
                  <c:v>794.40102690364517</c:v>
                </c:pt>
                <c:pt idx="172">
                  <c:v>793.50811327047143</c:v>
                </c:pt>
                <c:pt idx="173">
                  <c:v>792.62134112654871</c:v>
                </c:pt>
                <c:pt idx="174">
                  <c:v>791.74063329688045</c:v>
                </c:pt>
                <c:pt idx="175">
                  <c:v>790.86591401024828</c:v>
                </c:pt>
                <c:pt idx="176">
                  <c:v>789.99710886587297</c:v>
                </c:pt>
                <c:pt idx="177">
                  <c:v>789.13414480105155</c:v>
                </c:pt>
                <c:pt idx="178">
                  <c:v>788.27695005973339</c:v>
                </c:pt>
                <c:pt idx="179">
                  <c:v>787.42545416200892</c:v>
                </c:pt>
                <c:pt idx="180">
                  <c:v>786.57958787447069</c:v>
                </c:pt>
                <c:pt idx="181">
                  <c:v>785.73928318142657</c:v>
                </c:pt>
                <c:pt idx="182">
                  <c:v>784.9044732569306</c:v>
                </c:pt>
                <c:pt idx="183">
                  <c:v>784.07509243760455</c:v>
                </c:pt>
                <c:pt idx="184">
                  <c:v>783.25107619622213</c:v>
                </c:pt>
                <c:pt idx="185">
                  <c:v>782.43236111603801</c:v>
                </c:pt>
                <c:pt idx="186">
                  <c:v>781.61888486582677</c:v>
                </c:pt>
                <c:pt idx="187">
                  <c:v>780.81058617561325</c:v>
                </c:pt>
                <c:pt idx="188">
                  <c:v>780.00740481307389</c:v>
                </c:pt>
                <c:pt idx="189">
                  <c:v>779.20928156058221</c:v>
                </c:pt>
                <c:pt idx="190">
                  <c:v>778.41615819288143</c:v>
                </c:pt>
                <c:pt idx="191">
                  <c:v>777.62797745535966</c:v>
                </c:pt>
                <c:pt idx="192">
                  <c:v>776.84468304291579</c:v>
                </c:pt>
                <c:pt idx="193">
                  <c:v>776.06621957938694</c:v>
                </c:pt>
                <c:pt idx="194">
                  <c:v>775.29253259752898</c:v>
                </c:pt>
                <c:pt idx="195">
                  <c:v>774.52356851952686</c:v>
                </c:pt>
                <c:pt idx="196">
                  <c:v>773.75927463802088</c:v>
                </c:pt>
                <c:pt idx="197">
                  <c:v>772.99959909762947</c:v>
                </c:pt>
                <c:pt idx="198">
                  <c:v>772.24449087695848</c:v>
                </c:pt>
                <c:pt idx="199">
                  <c:v>771.4938997710766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A84-4E31-991F-AE815BE83083}"/>
            </c:ext>
          </c:extLst>
        </c:ser>
        <c:ser>
          <c:idx val="0"/>
          <c:order val="1"/>
          <c:tx>
            <c:strRef>
              <c:f>GRINIX!$I$2</c:f>
              <c:strCache>
                <c:ptCount val="1"/>
                <c:pt idx="0">
                  <c:v>Neutral</c:v>
                </c:pt>
              </c:strCache>
            </c:strRef>
          </c:tx>
          <c:spPr>
            <a:ln w="19050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xVal>
            <c:numRef>
              <c:f>GRINIX!$C$3:$C$202</c:f>
              <c:numCache>
                <c:formatCode>General</c:formatCode>
                <c:ptCount val="20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</c:v>
                </c:pt>
                <c:pt idx="13">
                  <c:v>7</c:v>
                </c:pt>
                <c:pt idx="14">
                  <c:v>7.5</c:v>
                </c:pt>
                <c:pt idx="15">
                  <c:v>8</c:v>
                </c:pt>
                <c:pt idx="16">
                  <c:v>8.5</c:v>
                </c:pt>
                <c:pt idx="17">
                  <c:v>9</c:v>
                </c:pt>
                <c:pt idx="18">
                  <c:v>9.5</c:v>
                </c:pt>
                <c:pt idx="19">
                  <c:v>10</c:v>
                </c:pt>
                <c:pt idx="20">
                  <c:v>10.5</c:v>
                </c:pt>
                <c:pt idx="21">
                  <c:v>11</c:v>
                </c:pt>
                <c:pt idx="22">
                  <c:v>11.5</c:v>
                </c:pt>
                <c:pt idx="23">
                  <c:v>12</c:v>
                </c:pt>
                <c:pt idx="24">
                  <c:v>12.5</c:v>
                </c:pt>
                <c:pt idx="25">
                  <c:v>13</c:v>
                </c:pt>
                <c:pt idx="26">
                  <c:v>13.5</c:v>
                </c:pt>
                <c:pt idx="27">
                  <c:v>14</c:v>
                </c:pt>
                <c:pt idx="28">
                  <c:v>14.5</c:v>
                </c:pt>
                <c:pt idx="29">
                  <c:v>15</c:v>
                </c:pt>
                <c:pt idx="30">
                  <c:v>15.5</c:v>
                </c:pt>
                <c:pt idx="31">
                  <c:v>16</c:v>
                </c:pt>
                <c:pt idx="32">
                  <c:v>16.5</c:v>
                </c:pt>
                <c:pt idx="33">
                  <c:v>17</c:v>
                </c:pt>
                <c:pt idx="34">
                  <c:v>17.5</c:v>
                </c:pt>
                <c:pt idx="35">
                  <c:v>18</c:v>
                </c:pt>
                <c:pt idx="36">
                  <c:v>18.5</c:v>
                </c:pt>
                <c:pt idx="37">
                  <c:v>19</c:v>
                </c:pt>
                <c:pt idx="38">
                  <c:v>19.5</c:v>
                </c:pt>
                <c:pt idx="39">
                  <c:v>20</c:v>
                </c:pt>
                <c:pt idx="40">
                  <c:v>20.5</c:v>
                </c:pt>
                <c:pt idx="41">
                  <c:v>21</c:v>
                </c:pt>
                <c:pt idx="42">
                  <c:v>21.5</c:v>
                </c:pt>
                <c:pt idx="43">
                  <c:v>22</c:v>
                </c:pt>
                <c:pt idx="44">
                  <c:v>22.5</c:v>
                </c:pt>
                <c:pt idx="45">
                  <c:v>23</c:v>
                </c:pt>
                <c:pt idx="46">
                  <c:v>23.5</c:v>
                </c:pt>
                <c:pt idx="47">
                  <c:v>24</c:v>
                </c:pt>
                <c:pt idx="48">
                  <c:v>24.5</c:v>
                </c:pt>
                <c:pt idx="49">
                  <c:v>25</c:v>
                </c:pt>
                <c:pt idx="50">
                  <c:v>25.5</c:v>
                </c:pt>
                <c:pt idx="51">
                  <c:v>26</c:v>
                </c:pt>
                <c:pt idx="52">
                  <c:v>26.5</c:v>
                </c:pt>
                <c:pt idx="53">
                  <c:v>27</c:v>
                </c:pt>
                <c:pt idx="54">
                  <c:v>27.5</c:v>
                </c:pt>
                <c:pt idx="55">
                  <c:v>28</c:v>
                </c:pt>
                <c:pt idx="56">
                  <c:v>28.5</c:v>
                </c:pt>
                <c:pt idx="57">
                  <c:v>29</c:v>
                </c:pt>
                <c:pt idx="58">
                  <c:v>29.5</c:v>
                </c:pt>
                <c:pt idx="59">
                  <c:v>30</c:v>
                </c:pt>
                <c:pt idx="60">
                  <c:v>30.5</c:v>
                </c:pt>
                <c:pt idx="61">
                  <c:v>31</c:v>
                </c:pt>
                <c:pt idx="62">
                  <c:v>31.5</c:v>
                </c:pt>
                <c:pt idx="63">
                  <c:v>32</c:v>
                </c:pt>
                <c:pt idx="64">
                  <c:v>32.5</c:v>
                </c:pt>
                <c:pt idx="65">
                  <c:v>33</c:v>
                </c:pt>
                <c:pt idx="66">
                  <c:v>33.5</c:v>
                </c:pt>
                <c:pt idx="67">
                  <c:v>34</c:v>
                </c:pt>
                <c:pt idx="68">
                  <c:v>34.5</c:v>
                </c:pt>
                <c:pt idx="69">
                  <c:v>35</c:v>
                </c:pt>
                <c:pt idx="70">
                  <c:v>35.5</c:v>
                </c:pt>
                <c:pt idx="71">
                  <c:v>36</c:v>
                </c:pt>
                <c:pt idx="72">
                  <c:v>36.5</c:v>
                </c:pt>
                <c:pt idx="73">
                  <c:v>37</c:v>
                </c:pt>
                <c:pt idx="74">
                  <c:v>37.5</c:v>
                </c:pt>
                <c:pt idx="75">
                  <c:v>38</c:v>
                </c:pt>
                <c:pt idx="76">
                  <c:v>38.5</c:v>
                </c:pt>
                <c:pt idx="77">
                  <c:v>39</c:v>
                </c:pt>
                <c:pt idx="78">
                  <c:v>39.5</c:v>
                </c:pt>
                <c:pt idx="79">
                  <c:v>40</c:v>
                </c:pt>
                <c:pt idx="80">
                  <c:v>40.5</c:v>
                </c:pt>
                <c:pt idx="81">
                  <c:v>41</c:v>
                </c:pt>
                <c:pt idx="82">
                  <c:v>41.5</c:v>
                </c:pt>
                <c:pt idx="83">
                  <c:v>42</c:v>
                </c:pt>
                <c:pt idx="84">
                  <c:v>42.5</c:v>
                </c:pt>
                <c:pt idx="85">
                  <c:v>43</c:v>
                </c:pt>
                <c:pt idx="86">
                  <c:v>43.5</c:v>
                </c:pt>
                <c:pt idx="87">
                  <c:v>44</c:v>
                </c:pt>
                <c:pt idx="88">
                  <c:v>44.5</c:v>
                </c:pt>
                <c:pt idx="89">
                  <c:v>45</c:v>
                </c:pt>
                <c:pt idx="90">
                  <c:v>45.5</c:v>
                </c:pt>
                <c:pt idx="91">
                  <c:v>46</c:v>
                </c:pt>
                <c:pt idx="92">
                  <c:v>46.5</c:v>
                </c:pt>
                <c:pt idx="93">
                  <c:v>47</c:v>
                </c:pt>
                <c:pt idx="94">
                  <c:v>47.5</c:v>
                </c:pt>
                <c:pt idx="95">
                  <c:v>48</c:v>
                </c:pt>
                <c:pt idx="96">
                  <c:v>48.5</c:v>
                </c:pt>
                <c:pt idx="97">
                  <c:v>49</c:v>
                </c:pt>
                <c:pt idx="98">
                  <c:v>49.5</c:v>
                </c:pt>
                <c:pt idx="99">
                  <c:v>50</c:v>
                </c:pt>
                <c:pt idx="100">
                  <c:v>50.5</c:v>
                </c:pt>
                <c:pt idx="101">
                  <c:v>51</c:v>
                </c:pt>
                <c:pt idx="102">
                  <c:v>51.5</c:v>
                </c:pt>
                <c:pt idx="103">
                  <c:v>52</c:v>
                </c:pt>
                <c:pt idx="104">
                  <c:v>52.5</c:v>
                </c:pt>
                <c:pt idx="105">
                  <c:v>53</c:v>
                </c:pt>
                <c:pt idx="106">
                  <c:v>53.5</c:v>
                </c:pt>
                <c:pt idx="107">
                  <c:v>54</c:v>
                </c:pt>
                <c:pt idx="108">
                  <c:v>54.5</c:v>
                </c:pt>
                <c:pt idx="109">
                  <c:v>55</c:v>
                </c:pt>
                <c:pt idx="110">
                  <c:v>55.5</c:v>
                </c:pt>
                <c:pt idx="111">
                  <c:v>56</c:v>
                </c:pt>
                <c:pt idx="112">
                  <c:v>56.5</c:v>
                </c:pt>
                <c:pt idx="113">
                  <c:v>57</c:v>
                </c:pt>
                <c:pt idx="114">
                  <c:v>57.5</c:v>
                </c:pt>
                <c:pt idx="115">
                  <c:v>58</c:v>
                </c:pt>
                <c:pt idx="116">
                  <c:v>58.5</c:v>
                </c:pt>
                <c:pt idx="117">
                  <c:v>59</c:v>
                </c:pt>
                <c:pt idx="118">
                  <c:v>59.5</c:v>
                </c:pt>
                <c:pt idx="119">
                  <c:v>60</c:v>
                </c:pt>
                <c:pt idx="120">
                  <c:v>60.5</c:v>
                </c:pt>
                <c:pt idx="121">
                  <c:v>61</c:v>
                </c:pt>
                <c:pt idx="122">
                  <c:v>61.5</c:v>
                </c:pt>
                <c:pt idx="123">
                  <c:v>62</c:v>
                </c:pt>
                <c:pt idx="124">
                  <c:v>62.5</c:v>
                </c:pt>
                <c:pt idx="125">
                  <c:v>63</c:v>
                </c:pt>
                <c:pt idx="126">
                  <c:v>63.5</c:v>
                </c:pt>
                <c:pt idx="127">
                  <c:v>64</c:v>
                </c:pt>
                <c:pt idx="128">
                  <c:v>64.5</c:v>
                </c:pt>
                <c:pt idx="129">
                  <c:v>65</c:v>
                </c:pt>
                <c:pt idx="130">
                  <c:v>65.5</c:v>
                </c:pt>
                <c:pt idx="131">
                  <c:v>66</c:v>
                </c:pt>
                <c:pt idx="132">
                  <c:v>66.5</c:v>
                </c:pt>
                <c:pt idx="133">
                  <c:v>67</c:v>
                </c:pt>
                <c:pt idx="134">
                  <c:v>67.5</c:v>
                </c:pt>
                <c:pt idx="135">
                  <c:v>68</c:v>
                </c:pt>
                <c:pt idx="136">
                  <c:v>68.5</c:v>
                </c:pt>
                <c:pt idx="137">
                  <c:v>69</c:v>
                </c:pt>
                <c:pt idx="138">
                  <c:v>69.5</c:v>
                </c:pt>
                <c:pt idx="139">
                  <c:v>70</c:v>
                </c:pt>
                <c:pt idx="140">
                  <c:v>70.5</c:v>
                </c:pt>
                <c:pt idx="141">
                  <c:v>71</c:v>
                </c:pt>
                <c:pt idx="142">
                  <c:v>71.5</c:v>
                </c:pt>
                <c:pt idx="143">
                  <c:v>72</c:v>
                </c:pt>
                <c:pt idx="144">
                  <c:v>72.5</c:v>
                </c:pt>
                <c:pt idx="145">
                  <c:v>73</c:v>
                </c:pt>
                <c:pt idx="146">
                  <c:v>73.5</c:v>
                </c:pt>
                <c:pt idx="147">
                  <c:v>74</c:v>
                </c:pt>
                <c:pt idx="148">
                  <c:v>74.5</c:v>
                </c:pt>
                <c:pt idx="149">
                  <c:v>75</c:v>
                </c:pt>
                <c:pt idx="150">
                  <c:v>75.5</c:v>
                </c:pt>
                <c:pt idx="151">
                  <c:v>76</c:v>
                </c:pt>
                <c:pt idx="152">
                  <c:v>76.5</c:v>
                </c:pt>
                <c:pt idx="153">
                  <c:v>77</c:v>
                </c:pt>
                <c:pt idx="154">
                  <c:v>77.5</c:v>
                </c:pt>
                <c:pt idx="155">
                  <c:v>78</c:v>
                </c:pt>
                <c:pt idx="156">
                  <c:v>78.5</c:v>
                </c:pt>
                <c:pt idx="157">
                  <c:v>79</c:v>
                </c:pt>
                <c:pt idx="158">
                  <c:v>79.5</c:v>
                </c:pt>
                <c:pt idx="159">
                  <c:v>80</c:v>
                </c:pt>
                <c:pt idx="160">
                  <c:v>80.5</c:v>
                </c:pt>
                <c:pt idx="161">
                  <c:v>81</c:v>
                </c:pt>
                <c:pt idx="162">
                  <c:v>81.5</c:v>
                </c:pt>
                <c:pt idx="163">
                  <c:v>82</c:v>
                </c:pt>
                <c:pt idx="164">
                  <c:v>82.5</c:v>
                </c:pt>
                <c:pt idx="165">
                  <c:v>83</c:v>
                </c:pt>
                <c:pt idx="166">
                  <c:v>83.5</c:v>
                </c:pt>
                <c:pt idx="167">
                  <c:v>84</c:v>
                </c:pt>
                <c:pt idx="168">
                  <c:v>84.5</c:v>
                </c:pt>
                <c:pt idx="169">
                  <c:v>85</c:v>
                </c:pt>
                <c:pt idx="170">
                  <c:v>85.5</c:v>
                </c:pt>
                <c:pt idx="171">
                  <c:v>86</c:v>
                </c:pt>
                <c:pt idx="172">
                  <c:v>86.5</c:v>
                </c:pt>
                <c:pt idx="173">
                  <c:v>87</c:v>
                </c:pt>
                <c:pt idx="174">
                  <c:v>87.5</c:v>
                </c:pt>
                <c:pt idx="175">
                  <c:v>88</c:v>
                </c:pt>
                <c:pt idx="176">
                  <c:v>88.5</c:v>
                </c:pt>
                <c:pt idx="177">
                  <c:v>89</c:v>
                </c:pt>
                <c:pt idx="178">
                  <c:v>89.5</c:v>
                </c:pt>
                <c:pt idx="179">
                  <c:v>90</c:v>
                </c:pt>
                <c:pt idx="180">
                  <c:v>90.5</c:v>
                </c:pt>
                <c:pt idx="181">
                  <c:v>91</c:v>
                </c:pt>
                <c:pt idx="182">
                  <c:v>91.5</c:v>
                </c:pt>
                <c:pt idx="183">
                  <c:v>92</c:v>
                </c:pt>
                <c:pt idx="184">
                  <c:v>92.5</c:v>
                </c:pt>
                <c:pt idx="185">
                  <c:v>93</c:v>
                </c:pt>
                <c:pt idx="186">
                  <c:v>93.5</c:v>
                </c:pt>
                <c:pt idx="187">
                  <c:v>94</c:v>
                </c:pt>
                <c:pt idx="188">
                  <c:v>94.5</c:v>
                </c:pt>
                <c:pt idx="189">
                  <c:v>95</c:v>
                </c:pt>
                <c:pt idx="190">
                  <c:v>95.5</c:v>
                </c:pt>
                <c:pt idx="191">
                  <c:v>96</c:v>
                </c:pt>
                <c:pt idx="192">
                  <c:v>96.5</c:v>
                </c:pt>
                <c:pt idx="193">
                  <c:v>97</c:v>
                </c:pt>
                <c:pt idx="194">
                  <c:v>97.5</c:v>
                </c:pt>
                <c:pt idx="195">
                  <c:v>98</c:v>
                </c:pt>
                <c:pt idx="196">
                  <c:v>98.5</c:v>
                </c:pt>
                <c:pt idx="197">
                  <c:v>99</c:v>
                </c:pt>
                <c:pt idx="198">
                  <c:v>99.5</c:v>
                </c:pt>
                <c:pt idx="199">
                  <c:v>100</c:v>
                </c:pt>
              </c:numCache>
            </c:numRef>
          </c:xVal>
          <c:yVal>
            <c:numRef>
              <c:f>GRINIX!$I$3:$I$202</c:f>
              <c:numCache>
                <c:formatCode>General</c:formatCode>
                <c:ptCount val="200"/>
                <c:pt idx="0">
                  <c:v>2051.8261266985514</c:v>
                </c:pt>
                <c:pt idx="1">
                  <c:v>1783.7438814959655</c:v>
                </c:pt>
                <c:pt idx="2">
                  <c:v>1643.4710643132184</c:v>
                </c:pt>
                <c:pt idx="3">
                  <c:v>1550.688039972378</c:v>
                </c:pt>
                <c:pt idx="4">
                  <c:v>1482.3426853572723</c:v>
                </c:pt>
                <c:pt idx="5">
                  <c:v>1428.7426294260547</c:v>
                </c:pt>
                <c:pt idx="6">
                  <c:v>1384.9393388717449</c:v>
                </c:pt>
                <c:pt idx="7">
                  <c:v>1348.0822119466445</c:v>
                </c:pt>
                <c:pt idx="8">
                  <c:v>1316.3869511598464</c:v>
                </c:pt>
                <c:pt idx="9">
                  <c:v>1288.6665497045792</c:v>
                </c:pt>
                <c:pt idx="10">
                  <c:v>1264.0936017943702</c:v>
                </c:pt>
                <c:pt idx="11">
                  <c:v>1242.0696326602542</c:v>
                </c:pt>
                <c:pt idx="12">
                  <c:v>1222.1485543518518</c:v>
                </c:pt>
                <c:pt idx="13">
                  <c:v>1203.9894803028228</c:v>
                </c:pt>
                <c:pt idx="14">
                  <c:v>1187.3263913940541</c:v>
                </c:pt>
                <c:pt idx="15">
                  <c:v>1171.9479375099393</c:v>
                </c:pt>
                <c:pt idx="16">
                  <c:v>1157.6835797764193</c:v>
                </c:pt>
                <c:pt idx="17">
                  <c:v>1144.393834964301</c:v>
                </c:pt>
                <c:pt idx="18">
                  <c:v>1131.9632519915922</c:v>
                </c:pt>
                <c:pt idx="19">
                  <c:v>1120.2952547556533</c:v>
                </c:pt>
                <c:pt idx="20">
                  <c:v>1109.3082886741074</c:v>
                </c:pt>
                <c:pt idx="21">
                  <c:v>1098.9328961645379</c:v>
                </c:pt>
                <c:pt idx="22">
                  <c:v>1089.1094658705078</c:v>
                </c:pt>
                <c:pt idx="23">
                  <c:v>1079.7864784062035</c:v>
                </c:pt>
                <c:pt idx="24">
                  <c:v>1070.9191233312704</c:v>
                </c:pt>
                <c:pt idx="25">
                  <c:v>1062.4681973476663</c:v>
                </c:pt>
                <c:pt idx="26">
                  <c:v>1054.3992181012675</c:v>
                </c:pt>
                <c:pt idx="27">
                  <c:v>1046.6817051068713</c:v>
                </c:pt>
                <c:pt idx="28">
                  <c:v>1039.2885915326754</c:v>
                </c:pt>
                <c:pt idx="29">
                  <c:v>1032.1957394097365</c:v>
                </c:pt>
                <c:pt idx="30">
                  <c:v>1025.3815372929485</c:v>
                </c:pt>
                <c:pt idx="31">
                  <c:v>1018.826564182986</c:v>
                </c:pt>
                <c:pt idx="32">
                  <c:v>1012.5133070974607</c:v>
                </c:pt>
                <c:pt idx="33">
                  <c:v>1006.4259223841726</c:v>
                </c:pt>
                <c:pt idx="34">
                  <c:v>1000.550032932533</c:v>
                </c:pt>
                <c:pt idx="35">
                  <c:v>994.8725550267734</c:v>
                </c:pt>
                <c:pt idx="36">
                  <c:v>989.38154981621642</c:v>
                </c:pt>
                <c:pt idx="37">
                  <c:v>984.06609534070105</c:v>
                </c:pt>
                <c:pt idx="38">
                  <c:v>978.91617580742047</c:v>
                </c:pt>
                <c:pt idx="39">
                  <c:v>973.92258541649255</c:v>
                </c:pt>
                <c:pt idx="40">
                  <c:v>969.07684451216994</c:v>
                </c:pt>
                <c:pt idx="41">
                  <c:v>964.37112622160646</c:v>
                </c:pt>
                <c:pt idx="42">
                  <c:v>959.79819205391118</c:v>
                </c:pt>
                <c:pt idx="43">
                  <c:v>955.35133518461362</c:v>
                </c:pt>
                <c:pt idx="44">
                  <c:v>951.02433035654781</c:v>
                </c:pt>
                <c:pt idx="45">
                  <c:v>946.81138949707486</c:v>
                </c:pt>
                <c:pt idx="46">
                  <c:v>942.70712229068602</c:v>
                </c:pt>
                <c:pt idx="47">
                  <c:v>938.7065010611949</c:v>
                </c:pt>
                <c:pt idx="48">
                  <c:v>934.80482941345349</c:v>
                </c:pt>
                <c:pt idx="49">
                  <c:v>930.99771416441479</c:v>
                </c:pt>
                <c:pt idx="50">
                  <c:v>927.2810401602884</c:v>
                </c:pt>
                <c:pt idx="51">
                  <c:v>923.65094763284526</c:v>
                </c:pt>
                <c:pt idx="52">
                  <c:v>920.10381179543333</c:v>
                </c:pt>
                <c:pt idx="53">
                  <c:v>916.63622441950906</c:v>
                </c:pt>
                <c:pt idx="54">
                  <c:v>913.24497716667815</c:v>
                </c:pt>
                <c:pt idx="55">
                  <c:v>909.92704648040637</c:v>
                </c:pt>
                <c:pt idx="56">
                  <c:v>906.6795798664624</c:v>
                </c:pt>
                <c:pt idx="57">
                  <c:v>903.49988341255187</c:v>
                </c:pt>
                <c:pt idx="58">
                  <c:v>900.38541041596852</c:v>
                </c:pt>
                <c:pt idx="59">
                  <c:v>897.3337510039521</c:v>
                </c:pt>
                <c:pt idx="60">
                  <c:v>894.3426226451362</c:v>
                </c:pt>
                <c:pt idx="61">
                  <c:v>891.40986146236833</c:v>
                </c:pt>
                <c:pt idx="62">
                  <c:v>888.53341426749284</c:v>
                </c:pt>
                <c:pt idx="63">
                  <c:v>885.7113312476863</c:v>
                </c:pt>
                <c:pt idx="64">
                  <c:v>882.94175924078797</c:v>
                </c:pt>
                <c:pt idx="65">
                  <c:v>880.22293554393491</c:v>
                </c:pt>
                <c:pt idx="66">
                  <c:v>877.55318220582751</c:v>
                </c:pt>
                <c:pt idx="67">
                  <c:v>874.93090075826274</c:v>
                </c:pt>
                <c:pt idx="68">
                  <c:v>872.35456734720356</c:v>
                </c:pt>
                <c:pt idx="69">
                  <c:v>869.82272822778998</c:v>
                </c:pt>
                <c:pt idx="70">
                  <c:v>867.33399559131067</c:v>
                </c:pt>
                <c:pt idx="71">
                  <c:v>864.88704369538618</c:v>
                </c:pt>
                <c:pt idx="72">
                  <c:v>862.48060527144958</c:v>
                </c:pt>
                <c:pt idx="73">
                  <c:v>860.11346818616255</c:v>
                </c:pt>
                <c:pt idx="74">
                  <c:v>857.78447233565203</c:v>
                </c:pt>
                <c:pt idx="75">
                  <c:v>855.49250675346707</c:v>
                </c:pt>
                <c:pt idx="76">
                  <c:v>853.23650691494731</c:v>
                </c:pt>
                <c:pt idx="77">
                  <c:v>851.01545222230834</c:v>
                </c:pt>
                <c:pt idx="78">
                  <c:v>848.82836365618141</c:v>
                </c:pt>
                <c:pt idx="79">
                  <c:v>846.67430158063689</c:v>
                </c:pt>
                <c:pt idx="80">
                  <c:v>844.55236368988119</c:v>
                </c:pt>
                <c:pt idx="81">
                  <c:v>842.46168308585879</c:v>
                </c:pt>
                <c:pt idx="82">
                  <c:v>840.40142647693017</c:v>
                </c:pt>
                <c:pt idx="83">
                  <c:v>838.37079248864109</c:v>
                </c:pt>
                <c:pt idx="84">
                  <c:v>836.36901007836718</c:v>
                </c:pt>
                <c:pt idx="85">
                  <c:v>834.39533704630583</c:v>
                </c:pt>
                <c:pt idx="86">
                  <c:v>832.44905863591839</c:v>
                </c:pt>
                <c:pt idx="87">
                  <c:v>830.5294862174826</c:v>
                </c:pt>
                <c:pt idx="88">
                  <c:v>828.63595604894635</c:v>
                </c:pt>
                <c:pt idx="89">
                  <c:v>826.76782810872044</c:v>
                </c:pt>
                <c:pt idx="90">
                  <c:v>824.92448499549914</c:v>
                </c:pt>
                <c:pt idx="91">
                  <c:v>823.10533089055662</c:v>
                </c:pt>
                <c:pt idx="92">
                  <c:v>821.309790578346</c:v>
                </c:pt>
                <c:pt idx="93">
                  <c:v>819.5373085215266</c:v>
                </c:pt>
                <c:pt idx="94">
                  <c:v>817.78734798686389</c:v>
                </c:pt>
                <c:pt idx="95">
                  <c:v>816.05939021868767</c:v>
                </c:pt>
                <c:pt idx="96">
                  <c:v>814.35293365686721</c:v>
                </c:pt>
                <c:pt idx="97">
                  <c:v>812.66749319646624</c:v>
                </c:pt>
                <c:pt idx="98">
                  <c:v>811.00259948645976</c:v>
                </c:pt>
                <c:pt idx="99">
                  <c:v>809.35779826507928</c:v>
                </c:pt>
                <c:pt idx="100">
                  <c:v>807.7326497295262</c:v>
                </c:pt>
                <c:pt idx="101">
                  <c:v>806.12672793796355</c:v>
                </c:pt>
                <c:pt idx="102">
                  <c:v>804.53962024181999</c:v>
                </c:pt>
                <c:pt idx="103">
                  <c:v>802.97092674660735</c:v>
                </c:pt>
                <c:pt idx="104">
                  <c:v>801.42025979954929</c:v>
                </c:pt>
                <c:pt idx="105">
                  <c:v>799.88724350245332</c:v>
                </c:pt>
                <c:pt idx="106">
                  <c:v>798.37151324835361</c:v>
                </c:pt>
                <c:pt idx="107">
                  <c:v>796.87271528055669</c:v>
                </c:pt>
                <c:pt idx="108">
                  <c:v>795.3905062728079</c:v>
                </c:pt>
                <c:pt idx="109">
                  <c:v>793.92455292938814</c:v>
                </c:pt>
                <c:pt idx="110">
                  <c:v>792.47453160401665</c:v>
                </c:pt>
                <c:pt idx="111">
                  <c:v>791.0401279365218</c:v>
                </c:pt>
                <c:pt idx="112">
                  <c:v>789.6210365062949</c:v>
                </c:pt>
                <c:pt idx="113">
                  <c:v>788.21696050161529</c:v>
                </c:pt>
                <c:pt idx="114">
                  <c:v>786.82761140398554</c:v>
                </c:pt>
                <c:pt idx="115">
                  <c:v>785.45270868667058</c:v>
                </c:pt>
                <c:pt idx="116">
                  <c:v>784.09197952668956</c:v>
                </c:pt>
                <c:pt idx="117">
                  <c:v>782.74515852954391</c:v>
                </c:pt>
                <c:pt idx="118">
                  <c:v>781.4119874660239</c:v>
                </c:pt>
                <c:pt idx="119">
                  <c:v>780.09221502045966</c:v>
                </c:pt>
                <c:pt idx="120">
                  <c:v>778.78559654983258</c:v>
                </c:pt>
                <c:pt idx="121">
                  <c:v>777.49189385319198</c:v>
                </c:pt>
                <c:pt idx="122">
                  <c:v>776.21087495085715</c:v>
                </c:pt>
                <c:pt idx="123">
                  <c:v>774.94231387290961</c:v>
                </c:pt>
                <c:pt idx="124">
                  <c:v>773.68599045651888</c:v>
                </c:pt>
                <c:pt idx="125">
                  <c:v>772.44169015165835</c:v>
                </c:pt>
                <c:pt idx="126">
                  <c:v>771.20920383481246</c:v>
                </c:pt>
                <c:pt idx="127">
                  <c:v>769.98832763026724</c:v>
                </c:pt>
                <c:pt idx="128">
                  <c:v>768.77886273864158</c:v>
                </c:pt>
                <c:pt idx="129">
                  <c:v>767.5806152722929</c:v>
                </c:pt>
                <c:pt idx="130">
                  <c:v>766.39339609728279</c:v>
                </c:pt>
                <c:pt idx="131">
                  <c:v>765.21702068158947</c:v>
                </c:pt>
                <c:pt idx="132">
                  <c:v>764.05130894927368</c:v>
                </c:pt>
                <c:pt idx="133">
                  <c:v>762.89608514032398</c:v>
                </c:pt>
                <c:pt idx="134">
                  <c:v>761.75117767591894</c:v>
                </c:pt>
                <c:pt idx="135">
                  <c:v>760.6164190288589</c:v>
                </c:pt>
                <c:pt idx="136">
                  <c:v>759.49164559892779</c:v>
                </c:pt>
                <c:pt idx="137">
                  <c:v>758.37669759297614</c:v>
                </c:pt>
                <c:pt idx="138">
                  <c:v>757.27141890949315</c:v>
                </c:pt>
                <c:pt idx="139">
                  <c:v>756.17565702749039</c:v>
                </c:pt>
                <c:pt idx="140">
                  <c:v>755.08926289949011</c:v>
                </c:pt>
                <c:pt idx="141">
                  <c:v>754.01209084844845</c:v>
                </c:pt>
                <c:pt idx="142">
                  <c:v>752.94399846843748</c:v>
                </c:pt>
                <c:pt idx="143">
                  <c:v>751.88484652892475</c:v>
                </c:pt>
                <c:pt idx="144">
                  <c:v>750.83449888249766</c:v>
                </c:pt>
                <c:pt idx="145">
                  <c:v>749.79282237588382</c:v>
                </c:pt>
                <c:pt idx="146">
                  <c:v>748.75968676412958</c:v>
                </c:pt>
                <c:pt idx="147">
                  <c:v>747.73496462780224</c:v>
                </c:pt>
                <c:pt idx="148">
                  <c:v>746.71853129309125</c:v>
                </c:pt>
                <c:pt idx="149">
                  <c:v>745.71026475468864</c:v>
                </c:pt>
                <c:pt idx="150">
                  <c:v>744.71004560133201</c:v>
                </c:pt>
                <c:pt idx="151">
                  <c:v>743.71775694390249</c:v>
                </c:pt>
                <c:pt idx="152">
                  <c:v>742.73328434597579</c:v>
                </c:pt>
                <c:pt idx="153">
                  <c:v>741.75651575672157</c:v>
                </c:pt>
                <c:pt idx="154">
                  <c:v>740.7873414460654</c:v>
                </c:pt>
                <c:pt idx="155">
                  <c:v>739.82565394201322</c:v>
                </c:pt>
                <c:pt idx="156">
                  <c:v>738.87134797006479</c:v>
                </c:pt>
                <c:pt idx="157">
                  <c:v>737.92432039461585</c:v>
                </c:pt>
                <c:pt idx="158">
                  <c:v>736.98447016229716</c:v>
                </c:pt>
                <c:pt idx="159">
                  <c:v>736.05169824714517</c:v>
                </c:pt>
                <c:pt idx="160">
                  <c:v>735.12590759756063</c:v>
                </c:pt>
                <c:pt idx="161">
                  <c:v>734.20700308496794</c:v>
                </c:pt>
                <c:pt idx="162">
                  <c:v>733.29489145411776</c:v>
                </c:pt>
                <c:pt idx="163">
                  <c:v>732.3894812749752</c:v>
                </c:pt>
                <c:pt idx="164">
                  <c:v>731.49068289611864</c:v>
                </c:pt>
                <c:pt idx="165">
                  <c:v>730.5984083996135</c:v>
                </c:pt>
                <c:pt idx="166">
                  <c:v>729.7125715572862</c:v>
                </c:pt>
                <c:pt idx="167">
                  <c:v>728.83308778836079</c:v>
                </c:pt>
                <c:pt idx="168">
                  <c:v>727.95987411839917</c:v>
                </c:pt>
                <c:pt idx="169">
                  <c:v>727.09284913950489</c:v>
                </c:pt>
                <c:pt idx="170">
                  <c:v>726.23193297173475</c:v>
                </c:pt>
                <c:pt idx="171">
                  <c:v>725.37704722568594</c:v>
                </c:pt>
                <c:pt idx="172">
                  <c:v>724.52811496620643</c:v>
                </c:pt>
                <c:pt idx="173">
                  <c:v>723.685060677195</c:v>
                </c:pt>
                <c:pt idx="174">
                  <c:v>722.84781022744994</c:v>
                </c:pt>
                <c:pt idx="175">
                  <c:v>722.01629083752903</c:v>
                </c:pt>
                <c:pt idx="176">
                  <c:v>721.19043104758532</c:v>
                </c:pt>
                <c:pt idx="177">
                  <c:v>720.37016068614571</c:v>
                </c:pt>
                <c:pt idx="178">
                  <c:v>719.5554108397979</c:v>
                </c:pt>
                <c:pt idx="179">
                  <c:v>718.74611382375804</c:v>
                </c:pt>
                <c:pt idx="180">
                  <c:v>717.94220315328255</c:v>
                </c:pt>
                <c:pt idx="181">
                  <c:v>717.1436135158998</c:v>
                </c:pt>
                <c:pt idx="182">
                  <c:v>716.35028074443642</c:v>
                </c:pt>
                <c:pt idx="183">
                  <c:v>715.5621417908028</c:v>
                </c:pt>
                <c:pt idx="184">
                  <c:v>714.77913470051965</c:v>
                </c:pt>
                <c:pt idx="185">
                  <c:v>714.00119858795983</c:v>
                </c:pt>
                <c:pt idx="186">
                  <c:v>713.22827361227746</c:v>
                </c:pt>
                <c:pt idx="187">
                  <c:v>712.46030095400704</c:v>
                </c:pt>
                <c:pt idx="188">
                  <c:v>711.69722279230632</c:v>
                </c:pt>
                <c:pt idx="189">
                  <c:v>710.93898228282558</c:v>
                </c:pt>
                <c:pt idx="190">
                  <c:v>710.1855235361777</c:v>
                </c:pt>
                <c:pt idx="191">
                  <c:v>709.43679159699639</c:v>
                </c:pt>
                <c:pt idx="192">
                  <c:v>708.69273242355723</c:v>
                </c:pt>
                <c:pt idx="193">
                  <c:v>707.95329286794799</c:v>
                </c:pt>
                <c:pt idx="194">
                  <c:v>707.21842065676833</c:v>
                </c:pt>
                <c:pt idx="195">
                  <c:v>706.48806437234293</c:v>
                </c:pt>
                <c:pt idx="196">
                  <c:v>705.76217343443136</c:v>
                </c:pt>
                <c:pt idx="197">
                  <c:v>705.04069808242048</c:v>
                </c:pt>
                <c:pt idx="198">
                  <c:v>704.32358935798231</c:v>
                </c:pt>
                <c:pt idx="199">
                  <c:v>703.61079908818363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A84-4E31-991F-AE815BE83083}"/>
            </c:ext>
          </c:extLst>
        </c:ser>
        <c:ser>
          <c:idx val="1"/>
          <c:order val="2"/>
          <c:tx>
            <c:strRef>
              <c:f>GRINIX!$J$2</c:f>
              <c:strCache>
                <c:ptCount val="1"/>
                <c:pt idx="0">
                  <c:v>Optimistisch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GRINIX!$C$3:$C$202</c:f>
              <c:numCache>
                <c:formatCode>General</c:formatCode>
                <c:ptCount val="20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</c:v>
                </c:pt>
                <c:pt idx="13">
                  <c:v>7</c:v>
                </c:pt>
                <c:pt idx="14">
                  <c:v>7.5</c:v>
                </c:pt>
                <c:pt idx="15">
                  <c:v>8</c:v>
                </c:pt>
                <c:pt idx="16">
                  <c:v>8.5</c:v>
                </c:pt>
                <c:pt idx="17">
                  <c:v>9</c:v>
                </c:pt>
                <c:pt idx="18">
                  <c:v>9.5</c:v>
                </c:pt>
                <c:pt idx="19">
                  <c:v>10</c:v>
                </c:pt>
                <c:pt idx="20">
                  <c:v>10.5</c:v>
                </c:pt>
                <c:pt idx="21">
                  <c:v>11</c:v>
                </c:pt>
                <c:pt idx="22">
                  <c:v>11.5</c:v>
                </c:pt>
                <c:pt idx="23">
                  <c:v>12</c:v>
                </c:pt>
                <c:pt idx="24">
                  <c:v>12.5</c:v>
                </c:pt>
                <c:pt idx="25">
                  <c:v>13</c:v>
                </c:pt>
                <c:pt idx="26">
                  <c:v>13.5</c:v>
                </c:pt>
                <c:pt idx="27">
                  <c:v>14</c:v>
                </c:pt>
                <c:pt idx="28">
                  <c:v>14.5</c:v>
                </c:pt>
                <c:pt idx="29">
                  <c:v>15</c:v>
                </c:pt>
                <c:pt idx="30">
                  <c:v>15.5</c:v>
                </c:pt>
                <c:pt idx="31">
                  <c:v>16</c:v>
                </c:pt>
                <c:pt idx="32">
                  <c:v>16.5</c:v>
                </c:pt>
                <c:pt idx="33">
                  <c:v>17</c:v>
                </c:pt>
                <c:pt idx="34">
                  <c:v>17.5</c:v>
                </c:pt>
                <c:pt idx="35">
                  <c:v>18</c:v>
                </c:pt>
                <c:pt idx="36">
                  <c:v>18.5</c:v>
                </c:pt>
                <c:pt idx="37">
                  <c:v>19</c:v>
                </c:pt>
                <c:pt idx="38">
                  <c:v>19.5</c:v>
                </c:pt>
                <c:pt idx="39">
                  <c:v>20</c:v>
                </c:pt>
                <c:pt idx="40">
                  <c:v>20.5</c:v>
                </c:pt>
                <c:pt idx="41">
                  <c:v>21</c:v>
                </c:pt>
                <c:pt idx="42">
                  <c:v>21.5</c:v>
                </c:pt>
                <c:pt idx="43">
                  <c:v>22</c:v>
                </c:pt>
                <c:pt idx="44">
                  <c:v>22.5</c:v>
                </c:pt>
                <c:pt idx="45">
                  <c:v>23</c:v>
                </c:pt>
                <c:pt idx="46">
                  <c:v>23.5</c:v>
                </c:pt>
                <c:pt idx="47">
                  <c:v>24</c:v>
                </c:pt>
                <c:pt idx="48">
                  <c:v>24.5</c:v>
                </c:pt>
                <c:pt idx="49">
                  <c:v>25</c:v>
                </c:pt>
                <c:pt idx="50">
                  <c:v>25.5</c:v>
                </c:pt>
                <c:pt idx="51">
                  <c:v>26</c:v>
                </c:pt>
                <c:pt idx="52">
                  <c:v>26.5</c:v>
                </c:pt>
                <c:pt idx="53">
                  <c:v>27</c:v>
                </c:pt>
                <c:pt idx="54">
                  <c:v>27.5</c:v>
                </c:pt>
                <c:pt idx="55">
                  <c:v>28</c:v>
                </c:pt>
                <c:pt idx="56">
                  <c:v>28.5</c:v>
                </c:pt>
                <c:pt idx="57">
                  <c:v>29</c:v>
                </c:pt>
                <c:pt idx="58">
                  <c:v>29.5</c:v>
                </c:pt>
                <c:pt idx="59">
                  <c:v>30</c:v>
                </c:pt>
                <c:pt idx="60">
                  <c:v>30.5</c:v>
                </c:pt>
                <c:pt idx="61">
                  <c:v>31</c:v>
                </c:pt>
                <c:pt idx="62">
                  <c:v>31.5</c:v>
                </c:pt>
                <c:pt idx="63">
                  <c:v>32</c:v>
                </c:pt>
                <c:pt idx="64">
                  <c:v>32.5</c:v>
                </c:pt>
                <c:pt idx="65">
                  <c:v>33</c:v>
                </c:pt>
                <c:pt idx="66">
                  <c:v>33.5</c:v>
                </c:pt>
                <c:pt idx="67">
                  <c:v>34</c:v>
                </c:pt>
                <c:pt idx="68">
                  <c:v>34.5</c:v>
                </c:pt>
                <c:pt idx="69">
                  <c:v>35</c:v>
                </c:pt>
                <c:pt idx="70">
                  <c:v>35.5</c:v>
                </c:pt>
                <c:pt idx="71">
                  <c:v>36</c:v>
                </c:pt>
                <c:pt idx="72">
                  <c:v>36.5</c:v>
                </c:pt>
                <c:pt idx="73">
                  <c:v>37</c:v>
                </c:pt>
                <c:pt idx="74">
                  <c:v>37.5</c:v>
                </c:pt>
                <c:pt idx="75">
                  <c:v>38</c:v>
                </c:pt>
                <c:pt idx="76">
                  <c:v>38.5</c:v>
                </c:pt>
                <c:pt idx="77">
                  <c:v>39</c:v>
                </c:pt>
                <c:pt idx="78">
                  <c:v>39.5</c:v>
                </c:pt>
                <c:pt idx="79">
                  <c:v>40</c:v>
                </c:pt>
                <c:pt idx="80">
                  <c:v>40.5</c:v>
                </c:pt>
                <c:pt idx="81">
                  <c:v>41</c:v>
                </c:pt>
                <c:pt idx="82">
                  <c:v>41.5</c:v>
                </c:pt>
                <c:pt idx="83">
                  <c:v>42</c:v>
                </c:pt>
                <c:pt idx="84">
                  <c:v>42.5</c:v>
                </c:pt>
                <c:pt idx="85">
                  <c:v>43</c:v>
                </c:pt>
                <c:pt idx="86">
                  <c:v>43.5</c:v>
                </c:pt>
                <c:pt idx="87">
                  <c:v>44</c:v>
                </c:pt>
                <c:pt idx="88">
                  <c:v>44.5</c:v>
                </c:pt>
                <c:pt idx="89">
                  <c:v>45</c:v>
                </c:pt>
                <c:pt idx="90">
                  <c:v>45.5</c:v>
                </c:pt>
                <c:pt idx="91">
                  <c:v>46</c:v>
                </c:pt>
                <c:pt idx="92">
                  <c:v>46.5</c:v>
                </c:pt>
                <c:pt idx="93">
                  <c:v>47</c:v>
                </c:pt>
                <c:pt idx="94">
                  <c:v>47.5</c:v>
                </c:pt>
                <c:pt idx="95">
                  <c:v>48</c:v>
                </c:pt>
                <c:pt idx="96">
                  <c:v>48.5</c:v>
                </c:pt>
                <c:pt idx="97">
                  <c:v>49</c:v>
                </c:pt>
                <c:pt idx="98">
                  <c:v>49.5</c:v>
                </c:pt>
                <c:pt idx="99">
                  <c:v>50</c:v>
                </c:pt>
                <c:pt idx="100">
                  <c:v>50.5</c:v>
                </c:pt>
                <c:pt idx="101">
                  <c:v>51</c:v>
                </c:pt>
                <c:pt idx="102">
                  <c:v>51.5</c:v>
                </c:pt>
                <c:pt idx="103">
                  <c:v>52</c:v>
                </c:pt>
                <c:pt idx="104">
                  <c:v>52.5</c:v>
                </c:pt>
                <c:pt idx="105">
                  <c:v>53</c:v>
                </c:pt>
                <c:pt idx="106">
                  <c:v>53.5</c:v>
                </c:pt>
                <c:pt idx="107">
                  <c:v>54</c:v>
                </c:pt>
                <c:pt idx="108">
                  <c:v>54.5</c:v>
                </c:pt>
                <c:pt idx="109">
                  <c:v>55</c:v>
                </c:pt>
                <c:pt idx="110">
                  <c:v>55.5</c:v>
                </c:pt>
                <c:pt idx="111">
                  <c:v>56</c:v>
                </c:pt>
                <c:pt idx="112">
                  <c:v>56.5</c:v>
                </c:pt>
                <c:pt idx="113">
                  <c:v>57</c:v>
                </c:pt>
                <c:pt idx="114">
                  <c:v>57.5</c:v>
                </c:pt>
                <c:pt idx="115">
                  <c:v>58</c:v>
                </c:pt>
                <c:pt idx="116">
                  <c:v>58.5</c:v>
                </c:pt>
                <c:pt idx="117">
                  <c:v>59</c:v>
                </c:pt>
                <c:pt idx="118">
                  <c:v>59.5</c:v>
                </c:pt>
                <c:pt idx="119">
                  <c:v>60</c:v>
                </c:pt>
                <c:pt idx="120">
                  <c:v>60.5</c:v>
                </c:pt>
                <c:pt idx="121">
                  <c:v>61</c:v>
                </c:pt>
                <c:pt idx="122">
                  <c:v>61.5</c:v>
                </c:pt>
                <c:pt idx="123">
                  <c:v>62</c:v>
                </c:pt>
                <c:pt idx="124">
                  <c:v>62.5</c:v>
                </c:pt>
                <c:pt idx="125">
                  <c:v>63</c:v>
                </c:pt>
                <c:pt idx="126">
                  <c:v>63.5</c:v>
                </c:pt>
                <c:pt idx="127">
                  <c:v>64</c:v>
                </c:pt>
                <c:pt idx="128">
                  <c:v>64.5</c:v>
                </c:pt>
                <c:pt idx="129">
                  <c:v>65</c:v>
                </c:pt>
                <c:pt idx="130">
                  <c:v>65.5</c:v>
                </c:pt>
                <c:pt idx="131">
                  <c:v>66</c:v>
                </c:pt>
                <c:pt idx="132">
                  <c:v>66.5</c:v>
                </c:pt>
                <c:pt idx="133">
                  <c:v>67</c:v>
                </c:pt>
                <c:pt idx="134">
                  <c:v>67.5</c:v>
                </c:pt>
                <c:pt idx="135">
                  <c:v>68</c:v>
                </c:pt>
                <c:pt idx="136">
                  <c:v>68.5</c:v>
                </c:pt>
                <c:pt idx="137">
                  <c:v>69</c:v>
                </c:pt>
                <c:pt idx="138">
                  <c:v>69.5</c:v>
                </c:pt>
                <c:pt idx="139">
                  <c:v>70</c:v>
                </c:pt>
                <c:pt idx="140">
                  <c:v>70.5</c:v>
                </c:pt>
                <c:pt idx="141">
                  <c:v>71</c:v>
                </c:pt>
                <c:pt idx="142">
                  <c:v>71.5</c:v>
                </c:pt>
                <c:pt idx="143">
                  <c:v>72</c:v>
                </c:pt>
                <c:pt idx="144">
                  <c:v>72.5</c:v>
                </c:pt>
                <c:pt idx="145">
                  <c:v>73</c:v>
                </c:pt>
                <c:pt idx="146">
                  <c:v>73.5</c:v>
                </c:pt>
                <c:pt idx="147">
                  <c:v>74</c:v>
                </c:pt>
                <c:pt idx="148">
                  <c:v>74.5</c:v>
                </c:pt>
                <c:pt idx="149">
                  <c:v>75</c:v>
                </c:pt>
                <c:pt idx="150">
                  <c:v>75.5</c:v>
                </c:pt>
                <c:pt idx="151">
                  <c:v>76</c:v>
                </c:pt>
                <c:pt idx="152">
                  <c:v>76.5</c:v>
                </c:pt>
                <c:pt idx="153">
                  <c:v>77</c:v>
                </c:pt>
                <c:pt idx="154">
                  <c:v>77.5</c:v>
                </c:pt>
                <c:pt idx="155">
                  <c:v>78</c:v>
                </c:pt>
                <c:pt idx="156">
                  <c:v>78.5</c:v>
                </c:pt>
                <c:pt idx="157">
                  <c:v>79</c:v>
                </c:pt>
                <c:pt idx="158">
                  <c:v>79.5</c:v>
                </c:pt>
                <c:pt idx="159">
                  <c:v>80</c:v>
                </c:pt>
                <c:pt idx="160">
                  <c:v>80.5</c:v>
                </c:pt>
                <c:pt idx="161">
                  <c:v>81</c:v>
                </c:pt>
                <c:pt idx="162">
                  <c:v>81.5</c:v>
                </c:pt>
                <c:pt idx="163">
                  <c:v>82</c:v>
                </c:pt>
                <c:pt idx="164">
                  <c:v>82.5</c:v>
                </c:pt>
                <c:pt idx="165">
                  <c:v>83</c:v>
                </c:pt>
                <c:pt idx="166">
                  <c:v>83.5</c:v>
                </c:pt>
                <c:pt idx="167">
                  <c:v>84</c:v>
                </c:pt>
                <c:pt idx="168">
                  <c:v>84.5</c:v>
                </c:pt>
                <c:pt idx="169">
                  <c:v>85</c:v>
                </c:pt>
                <c:pt idx="170">
                  <c:v>85.5</c:v>
                </c:pt>
                <c:pt idx="171">
                  <c:v>86</c:v>
                </c:pt>
                <c:pt idx="172">
                  <c:v>86.5</c:v>
                </c:pt>
                <c:pt idx="173">
                  <c:v>87</c:v>
                </c:pt>
                <c:pt idx="174">
                  <c:v>87.5</c:v>
                </c:pt>
                <c:pt idx="175">
                  <c:v>88</c:v>
                </c:pt>
                <c:pt idx="176">
                  <c:v>88.5</c:v>
                </c:pt>
                <c:pt idx="177">
                  <c:v>89</c:v>
                </c:pt>
                <c:pt idx="178">
                  <c:v>89.5</c:v>
                </c:pt>
                <c:pt idx="179">
                  <c:v>90</c:v>
                </c:pt>
                <c:pt idx="180">
                  <c:v>90.5</c:v>
                </c:pt>
                <c:pt idx="181">
                  <c:v>91</c:v>
                </c:pt>
                <c:pt idx="182">
                  <c:v>91.5</c:v>
                </c:pt>
                <c:pt idx="183">
                  <c:v>92</c:v>
                </c:pt>
                <c:pt idx="184">
                  <c:v>92.5</c:v>
                </c:pt>
                <c:pt idx="185">
                  <c:v>93</c:v>
                </c:pt>
                <c:pt idx="186">
                  <c:v>93.5</c:v>
                </c:pt>
                <c:pt idx="187">
                  <c:v>94</c:v>
                </c:pt>
                <c:pt idx="188">
                  <c:v>94.5</c:v>
                </c:pt>
                <c:pt idx="189">
                  <c:v>95</c:v>
                </c:pt>
                <c:pt idx="190">
                  <c:v>95.5</c:v>
                </c:pt>
                <c:pt idx="191">
                  <c:v>96</c:v>
                </c:pt>
                <c:pt idx="192">
                  <c:v>96.5</c:v>
                </c:pt>
                <c:pt idx="193">
                  <c:v>97</c:v>
                </c:pt>
                <c:pt idx="194">
                  <c:v>97.5</c:v>
                </c:pt>
                <c:pt idx="195">
                  <c:v>98</c:v>
                </c:pt>
                <c:pt idx="196">
                  <c:v>98.5</c:v>
                </c:pt>
                <c:pt idx="197">
                  <c:v>99</c:v>
                </c:pt>
                <c:pt idx="198">
                  <c:v>99.5</c:v>
                </c:pt>
                <c:pt idx="199">
                  <c:v>100</c:v>
                </c:pt>
              </c:numCache>
            </c:numRef>
          </c:xVal>
          <c:yVal>
            <c:numRef>
              <c:f>GRINIX!$J$3:$J$202</c:f>
              <c:numCache>
                <c:formatCode>General</c:formatCode>
                <c:ptCount val="200"/>
                <c:pt idx="0">
                  <c:v>1928.1945700197496</c:v>
                </c:pt>
                <c:pt idx="1">
                  <c:v>1664.6866489264282</c:v>
                </c:pt>
                <c:pt idx="2">
                  <c:v>1527.5701014785309</c:v>
                </c:pt>
                <c:pt idx="3">
                  <c:v>1437.1898366488595</c:v>
                </c:pt>
                <c:pt idx="4">
                  <c:v>1370.7845932571004</c:v>
                </c:pt>
                <c:pt idx="5">
                  <c:v>1318.8116971019442</c:v>
                </c:pt>
                <c:pt idx="6">
                  <c:v>1276.409626817197</c:v>
                </c:pt>
                <c:pt idx="7">
                  <c:v>1240.7828391600572</c:v>
                </c:pt>
                <c:pt idx="8">
                  <c:v>1210.1841023788527</c:v>
                </c:pt>
                <c:pt idx="9">
                  <c:v>1183.4525656431895</c:v>
                </c:pt>
                <c:pt idx="10">
                  <c:v>1159.7799760670209</c:v>
                </c:pt>
                <c:pt idx="11">
                  <c:v>1138.5823084187634</c:v>
                </c:pt>
                <c:pt idx="12">
                  <c:v>1119.4246471080799</c:v>
                </c:pt>
                <c:pt idx="13">
                  <c:v>1101.9749237764884</c:v>
                </c:pt>
                <c:pt idx="14">
                  <c:v>1085.9742023884589</c:v>
                </c:pt>
                <c:pt idx="15">
                  <c:v>1071.2169086471492</c:v>
                </c:pt>
                <c:pt idx="16">
                  <c:v>1057.5372757112414</c:v>
                </c:pt>
                <c:pt idx="17">
                  <c:v>1044.7998087415294</c:v>
                </c:pt>
                <c:pt idx="18">
                  <c:v>1032.8924242669082</c:v>
                </c:pt>
                <c:pt idx="19">
                  <c:v>1021.7214156161464</c:v>
                </c:pt>
                <c:pt idx="20">
                  <c:v>1011.2076931869735</c:v>
                </c:pt>
                <c:pt idx="21">
                  <c:v>1001.2839325811437</c:v>
                </c:pt>
                <c:pt idx="22">
                  <c:v>991.89238085823843</c:v>
                </c:pt>
                <c:pt idx="23">
                  <c:v>982.98314755088995</c:v>
                </c:pt>
                <c:pt idx="24">
                  <c:v>974.5128579486601</c:v>
                </c:pt>
                <c:pt idx="25">
                  <c:v>966.44358069160648</c:v>
                </c:pt>
                <c:pt idx="26">
                  <c:v>958.74196557852247</c:v>
                </c:pt>
                <c:pt idx="27">
                  <c:v>951.37854425326475</c:v>
                </c:pt>
                <c:pt idx="28">
                  <c:v>944.32715837589478</c:v>
                </c:pt>
                <c:pt idx="29">
                  <c:v>937.56448851325115</c:v>
                </c:pt>
                <c:pt idx="30">
                  <c:v>931.06966329467764</c:v>
                </c:pt>
                <c:pt idx="31">
                  <c:v>924.82393304887592</c:v>
                </c:pt>
                <c:pt idx="32">
                  <c:v>918.810395631039</c:v>
                </c:pt>
                <c:pt idx="33">
                  <c:v>913.01376478852899</c:v>
                </c:pt>
                <c:pt idx="34">
                  <c:v>907.42017342582653</c:v>
                </c:pt>
                <c:pt idx="35">
                  <c:v>902.01700567754187</c:v>
                </c:pt>
                <c:pt idx="36">
                  <c:v>896.79275289890677</c:v>
                </c:pt>
                <c:pt idx="37">
                  <c:v>891.73688962144661</c:v>
                </c:pt>
                <c:pt idx="38">
                  <c:v>886.83976626017716</c:v>
                </c:pt>
                <c:pt idx="39">
                  <c:v>882.09251594406703</c:v>
                </c:pt>
                <c:pt idx="40">
                  <c:v>877.4869733084804</c:v>
                </c:pt>
                <c:pt idx="41">
                  <c:v>873.01560346309088</c:v>
                </c:pt>
                <c:pt idx="42">
                  <c:v>868.67143965123876</c:v>
                </c:pt>
                <c:pt idx="43">
                  <c:v>864.44802836225551</c:v>
                </c:pt>
                <c:pt idx="44">
                  <c:v>860.33938085854788</c:v>
                </c:pt>
                <c:pt idx="45">
                  <c:v>856.33993024347421</c:v>
                </c:pt>
                <c:pt idx="46">
                  <c:v>852.44449333132889</c:v>
                </c:pt>
                <c:pt idx="47">
                  <c:v>848.64823669267116</c:v>
                </c:pt>
                <c:pt idx="48">
                  <c:v>844.94664634126013</c:v>
                </c:pt>
                <c:pt idx="49">
                  <c:v>841.33550060648463</c:v>
                </c:pt>
                <c:pt idx="50">
                  <c:v>837.81084580017443</c:v>
                </c:pt>
                <c:pt idx="51">
                  <c:v>834.36897434136517</c:v>
                </c:pt>
                <c:pt idx="52">
                  <c:v>831.00640504871319</c:v>
                </c:pt>
                <c:pt idx="53">
                  <c:v>827.71986534932557</c:v>
                </c:pt>
                <c:pt idx="54">
                  <c:v>824.50627518595127</c:v>
                </c:pt>
                <c:pt idx="55">
                  <c:v>821.36273243278015</c:v>
                </c:pt>
                <c:pt idx="56">
                  <c:v>818.28649965425723</c:v>
                </c:pt>
                <c:pt idx="57">
                  <c:v>815.27499206207381</c:v>
                </c:pt>
                <c:pt idx="58">
                  <c:v>812.32576654330865</c:v>
                </c:pt>
                <c:pt idx="59">
                  <c:v>809.43651164807454</c:v>
                </c:pt>
                <c:pt idx="60">
                  <c:v>806.60503843830656</c:v>
                </c:pt>
                <c:pt idx="61">
                  <c:v>803.82927211085314</c:v>
                </c:pt>
                <c:pt idx="62">
                  <c:v>801.10724431802248</c:v>
                </c:pt>
                <c:pt idx="63">
                  <c:v>798.43708611746797</c:v>
                </c:pt>
                <c:pt idx="64">
                  <c:v>795.81702149088869</c:v>
                </c:pt>
                <c:pt idx="65">
                  <c:v>793.24536137768189</c:v>
                </c:pt>
                <c:pt idx="66">
                  <c:v>790.72049817551101</c:v>
                </c:pt>
                <c:pt idx="67">
                  <c:v>788.24090066489055</c:v>
                </c:pt>
                <c:pt idx="68">
                  <c:v>785.80510931937806</c:v>
                </c:pt>
                <c:pt idx="69">
                  <c:v>783.41173196696968</c:v>
                </c:pt>
                <c:pt idx="70">
                  <c:v>781.05943977178435</c:v>
                </c:pt>
                <c:pt idx="71">
                  <c:v>778.74696350826162</c:v>
                </c:pt>
                <c:pt idx="72">
                  <c:v>776.47309010282913</c:v>
                </c:pt>
                <c:pt idx="73">
                  <c:v>774.23665942047398</c:v>
                </c:pt>
                <c:pt idx="74">
                  <c:v>772.03656127582633</c:v>
                </c:pt>
                <c:pt idx="75">
                  <c:v>769.87173265029878</c:v>
                </c:pt>
                <c:pt idx="76">
                  <c:v>767.7411550985754</c:v>
                </c:pt>
                <c:pt idx="77">
                  <c:v>765.64385232929578</c:v>
                </c:pt>
                <c:pt idx="78">
                  <c:v>763.57888794616065</c:v>
                </c:pt>
                <c:pt idx="79">
                  <c:v>761.54536333694318</c:v>
                </c:pt>
                <c:pt idx="80">
                  <c:v>759.54241569900785</c:v>
                </c:pt>
                <c:pt idx="81">
                  <c:v>757.56921619094021</c:v>
                </c:pt>
                <c:pt idx="82">
                  <c:v>755.62496820081162</c:v>
                </c:pt>
                <c:pt idx="83">
                  <c:v>753.70890572239864</c:v>
                </c:pt>
                <c:pt idx="84">
                  <c:v>751.82029183144539</c:v>
                </c:pt>
                <c:pt idx="85">
                  <c:v>749.9584172546995</c:v>
                </c:pt>
                <c:pt idx="86">
                  <c:v>748.1225990250681</c:v>
                </c:pt>
                <c:pt idx="87">
                  <c:v>746.31217921679035</c:v>
                </c:pt>
                <c:pt idx="88">
                  <c:v>744.526523755011</c:v>
                </c:pt>
                <c:pt idx="89">
                  <c:v>742.7650212946013</c:v>
                </c:pt>
                <c:pt idx="90">
                  <c:v>741.02708216347764</c:v>
                </c:pt>
                <c:pt idx="91">
                  <c:v>739.31213736604366</c:v>
                </c:pt>
                <c:pt idx="92">
                  <c:v>737.61963764272241</c:v>
                </c:pt>
                <c:pt idx="93">
                  <c:v>735.9490525818577</c:v>
                </c:pt>
                <c:pt idx="94">
                  <c:v>734.29986978054376</c:v>
                </c:pt>
                <c:pt idx="95">
                  <c:v>732.67159405120367</c:v>
                </c:pt>
                <c:pt idx="96">
                  <c:v>731.06374667097782</c:v>
                </c:pt>
                <c:pt idx="97">
                  <c:v>729.47586467119322</c:v>
                </c:pt>
                <c:pt idx="98">
                  <c:v>727.90750016439438</c:v>
                </c:pt>
                <c:pt idx="99">
                  <c:v>726.35821970658412</c:v>
                </c:pt>
                <c:pt idx="100">
                  <c:v>724.82760369251207</c:v>
                </c:pt>
                <c:pt idx="101">
                  <c:v>723.31524578197718</c:v>
                </c:pt>
                <c:pt idx="102">
                  <c:v>721.82075235527907</c:v>
                </c:pt>
                <c:pt idx="103">
                  <c:v>720.34374199605884</c:v>
                </c:pt>
                <c:pt idx="104">
                  <c:v>718.88384499991548</c:v>
                </c:pt>
                <c:pt idx="105">
                  <c:v>717.44070290726506</c:v>
                </c:pt>
                <c:pt idx="106">
                  <c:v>716.01396805904983</c:v>
                </c:pt>
                <c:pt idx="107">
                  <c:v>714.60330317395835</c:v>
                </c:pt>
                <c:pt idx="108">
                  <c:v>713.20838094594285</c:v>
                </c:pt>
                <c:pt idx="109">
                  <c:v>711.82888366087172</c:v>
                </c:pt>
                <c:pt idx="110">
                  <c:v>710.46450283124796</c:v>
                </c:pt>
                <c:pt idx="111">
                  <c:v>709.11493884798881</c:v>
                </c:pt>
                <c:pt idx="112">
                  <c:v>707.77990064831954</c:v>
                </c:pt>
                <c:pt idx="113">
                  <c:v>706.45910539890701</c:v>
                </c:pt>
                <c:pt idx="114">
                  <c:v>705.15227819340396</c:v>
                </c:pt>
                <c:pt idx="115">
                  <c:v>703.85915176362789</c:v>
                </c:pt>
                <c:pt idx="116">
                  <c:v>702.5794662036518</c:v>
                </c:pt>
                <c:pt idx="117">
                  <c:v>701.31296870612107</c:v>
                </c:pt>
                <c:pt idx="118">
                  <c:v>700.05941331015913</c:v>
                </c:pt>
                <c:pt idx="119">
                  <c:v>698.81856066026035</c:v>
                </c:pt>
                <c:pt idx="120">
                  <c:v>697.59017777559768</c:v>
                </c:pt>
                <c:pt idx="121">
                  <c:v>696.37403782922411</c:v>
                </c:pt>
                <c:pt idx="122">
                  <c:v>695.16991993665624</c:v>
                </c:pt>
                <c:pt idx="123">
                  <c:v>693.97760895337478</c:v>
                </c:pt>
                <c:pt idx="124">
                  <c:v>692.7968952807945</c:v>
                </c:pt>
                <c:pt idx="125">
                  <c:v>691.62757468028497</c:v>
                </c:pt>
                <c:pt idx="126">
                  <c:v>690.46944809485183</c:v>
                </c:pt>
                <c:pt idx="127">
                  <c:v>689.32232147809441</c:v>
                </c:pt>
                <c:pt idx="128">
                  <c:v>688.18600563010204</c:v>
                </c:pt>
                <c:pt idx="129">
                  <c:v>687.06031603994711</c:v>
                </c:pt>
                <c:pt idx="130">
                  <c:v>685.94507273446186</c:v>
                </c:pt>
                <c:pt idx="131">
                  <c:v>684.84010013300758</c:v>
                </c:pt>
                <c:pt idx="132">
                  <c:v>683.74522690795186</c:v>
                </c:pt>
                <c:pt idx="133">
                  <c:v>682.66028585058484</c:v>
                </c:pt>
                <c:pt idx="134">
                  <c:v>681.58511374223326</c:v>
                </c:pt>
                <c:pt idx="135">
                  <c:v>680.5195512303236</c:v>
                </c:pt>
                <c:pt idx="136">
                  <c:v>679.46344270917473</c:v>
                </c:pt>
                <c:pt idx="137">
                  <c:v>678.41663620530949</c:v>
                </c:pt>
                <c:pt idx="138">
                  <c:v>677.37898326707352</c:v>
                </c:pt>
                <c:pt idx="139">
                  <c:v>676.35033885837902</c:v>
                </c:pt>
                <c:pt idx="140">
                  <c:v>675.33056125638598</c:v>
                </c:pt>
                <c:pt idx="141">
                  <c:v>674.31951195294971</c:v>
                </c:pt>
                <c:pt idx="142">
                  <c:v>673.31705555967028</c:v>
                </c:pt>
                <c:pt idx="143">
                  <c:v>672.32305971638618</c:v>
                </c:pt>
                <c:pt idx="144">
                  <c:v>671.33739500297213</c:v>
                </c:pt>
                <c:pt idx="145">
                  <c:v>670.35993485428571</c:v>
                </c:pt>
                <c:pt idx="146">
                  <c:v>669.39055547814519</c:v>
                </c:pt>
                <c:pt idx="147">
                  <c:v>668.42913577619913</c:v>
                </c:pt>
                <c:pt idx="148">
                  <c:v>667.47555726757332</c:v>
                </c:pt>
                <c:pt idx="149">
                  <c:v>666.52970401517871</c:v>
                </c:pt>
                <c:pt idx="150">
                  <c:v>665.59146255456471</c:v>
                </c:pt>
                <c:pt idx="151">
                  <c:v>664.66072182522646</c:v>
                </c:pt>
                <c:pt idx="152">
                  <c:v>663.73737310424951</c:v>
                </c:pt>
                <c:pt idx="153">
                  <c:v>662.82130994221325</c:v>
                </c:pt>
                <c:pt idx="154">
                  <c:v>661.91242810125095</c:v>
                </c:pt>
                <c:pt idx="155">
                  <c:v>661.01062549518633</c:v>
                </c:pt>
                <c:pt idx="156">
                  <c:v>660.11580213166155</c:v>
                </c:pt>
                <c:pt idx="157">
                  <c:v>659.22786005617866</c:v>
                </c:pt>
                <c:pt idx="158">
                  <c:v>658.34670329798212</c:v>
                </c:pt>
                <c:pt idx="159">
                  <c:v>657.47223781770663</c:v>
                </c:pt>
                <c:pt idx="160">
                  <c:v>656.60437145672358</c:v>
                </c:pt>
                <c:pt idx="161">
                  <c:v>655.74301388812353</c:v>
                </c:pt>
                <c:pt idx="162">
                  <c:v>654.88807656926713</c:v>
                </c:pt>
                <c:pt idx="163">
                  <c:v>654.03947269584955</c:v>
                </c:pt>
                <c:pt idx="164">
                  <c:v>653.19711715741869</c:v>
                </c:pt>
                <c:pt idx="165">
                  <c:v>652.3609264942927</c:v>
                </c:pt>
                <c:pt idx="166">
                  <c:v>651.53081885582753</c:v>
                </c:pt>
                <c:pt idx="167">
                  <c:v>650.70671395997863</c:v>
                </c:pt>
                <c:pt idx="168">
                  <c:v>649.88853305411681</c:v>
                </c:pt>
                <c:pt idx="169">
                  <c:v>649.07619887704527</c:v>
                </c:pt>
                <c:pt idx="170">
                  <c:v>648.26963562217804</c:v>
                </c:pt>
                <c:pt idx="171">
                  <c:v>647.46876890183682</c:v>
                </c:pt>
                <c:pt idx="172">
                  <c:v>646.67352571262506</c:v>
                </c:pt>
                <c:pt idx="173">
                  <c:v>645.88383440184407</c:v>
                </c:pt>
                <c:pt idx="174">
                  <c:v>645.09962463490854</c:v>
                </c:pt>
                <c:pt idx="175">
                  <c:v>644.32082736373104</c:v>
                </c:pt>
                <c:pt idx="176">
                  <c:v>643.54737479603932</c:v>
                </c:pt>
                <c:pt idx="177">
                  <c:v>642.7792003655926</c:v>
                </c:pt>
                <c:pt idx="178">
                  <c:v>642.01623870326989</c:v>
                </c:pt>
                <c:pt idx="179">
                  <c:v>641.25842560899457</c:v>
                </c:pt>
                <c:pt idx="180">
                  <c:v>640.50569802447092</c:v>
                </c:pt>
                <c:pt idx="181">
                  <c:v>639.7579940067011</c:v>
                </c:pt>
                <c:pt idx="182">
                  <c:v>639.01525270226148</c:v>
                </c:pt>
                <c:pt idx="183">
                  <c:v>638.27741432230471</c:v>
                </c:pt>
                <c:pt idx="184">
                  <c:v>637.54442011827257</c:v>
                </c:pt>
                <c:pt idx="185">
                  <c:v>636.81621235828561</c:v>
                </c:pt>
                <c:pt idx="186">
                  <c:v>636.09273430419603</c:v>
                </c:pt>
                <c:pt idx="187">
                  <c:v>635.37393018927764</c:v>
                </c:pt>
                <c:pt idx="188">
                  <c:v>634.65974519653048</c:v>
                </c:pt>
                <c:pt idx="189">
                  <c:v>633.95012543758264</c:v>
                </c:pt>
                <c:pt idx="190">
                  <c:v>633.24501793217144</c:v>
                </c:pt>
                <c:pt idx="191">
                  <c:v>632.54437058817678</c:v>
                </c:pt>
                <c:pt idx="192">
                  <c:v>631.84813218220359</c:v>
                </c:pt>
                <c:pt idx="193">
                  <c:v>631.15625234067761</c:v>
                </c:pt>
                <c:pt idx="194">
                  <c:v>630.46868152145419</c:v>
                </c:pt>
                <c:pt idx="195">
                  <c:v>629.78537099591529</c:v>
                </c:pt>
                <c:pt idx="196">
                  <c:v>629.10627283153906</c:v>
                </c:pt>
                <c:pt idx="197">
                  <c:v>628.43133987493172</c:v>
                </c:pt>
                <c:pt idx="198">
                  <c:v>627.76052573530399</c:v>
                </c:pt>
                <c:pt idx="199">
                  <c:v>627.09378476837799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A84-4E31-991F-AE815BE8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5727424"/>
        <c:axId val="315729504"/>
      </c:scatterChart>
      <c:valAx>
        <c:axId val="31572742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bg1"/>
                    </a:solidFill>
                  </a:rPr>
                  <a:t>Elektrolyse Leistung in MW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15729504"/>
        <c:crosses val="autoZero"/>
        <c:crossBetween val="midCat"/>
        <c:majorUnit val="10"/>
      </c:valAx>
      <c:valAx>
        <c:axId val="3157295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bg1"/>
                    </a:solidFill>
                  </a:rPr>
                  <a:t>€/kW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157274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5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de-DE">
                <a:solidFill>
                  <a:schemeClr val="bg1"/>
                </a:solidFill>
              </a:rPr>
              <a:t>Zusammensetzung der Kosten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Zusammenstellung der Kosten</c:v>
          </c:tx>
          <c:dPt>
            <c:idx val="0"/>
            <c:bubble3D val="0"/>
            <c:spPr>
              <a:solidFill>
                <a:schemeClr val="accent4"/>
              </a:solidFill>
              <a:ln w="25400">
                <a:solidFill>
                  <a:srgbClr val="FFC000"/>
                </a:solidFill>
              </a:ln>
              <a:effectLst/>
              <a:sp3d contourW="25400">
                <a:contourClr>
                  <a:srgbClr val="FFC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B0E-4737-BB73-824D0399B8FF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25400">
                <a:solidFill>
                  <a:schemeClr val="accent6"/>
                </a:solidFill>
              </a:ln>
              <a:effectLst/>
              <a:sp3d contourW="25400">
                <a:contourClr>
                  <a:schemeClr val="accent6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B0E-4737-BB73-824D0399B8F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bg1">
                    <a:lumMod val="65000"/>
                  </a:schemeClr>
                </a:solidFill>
              </a:ln>
              <a:effectLst/>
              <a:sp3d contourW="25400">
                <a:contourClr>
                  <a:schemeClr val="bg1">
                    <a:lumMod val="6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B0E-4737-BB73-824D0399B8FF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25400">
                <a:solidFill>
                  <a:schemeClr val="accent2"/>
                </a:solidFill>
              </a:ln>
              <a:effectLst/>
              <a:sp3d contourW="25400">
                <a:contourClr>
                  <a:schemeClr val="accent2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B0E-4737-BB73-824D0399B8FF}"/>
              </c:ext>
            </c:extLst>
          </c:dPt>
          <c:dPt>
            <c:idx val="4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  <a:sp3d contourW="25400"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B0E-4737-BB73-824D0399B8FF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Ergebnisse!$E$10:$E$14</c:f>
              <c:strCache>
                <c:ptCount val="5"/>
                <c:pt idx="0">
                  <c:v>Elektrizität</c:v>
                </c:pt>
                <c:pt idx="1">
                  <c:v>Extra Kosten</c:v>
                </c:pt>
                <c:pt idx="2">
                  <c:v>CAPEX</c:v>
                </c:pt>
                <c:pt idx="3">
                  <c:v>Zinsen</c:v>
                </c:pt>
                <c:pt idx="4">
                  <c:v>OPEX</c:v>
                </c:pt>
              </c:strCache>
            </c:strRef>
          </c:cat>
          <c:val>
            <c:numRef>
              <c:f>Ergebnisse!$J$10:$J$14</c:f>
              <c:numCache>
                <c:formatCode>0.00%</c:formatCode>
                <c:ptCount val="5"/>
                <c:pt idx="0">
                  <c:v>0.65511773053759137</c:v>
                </c:pt>
                <c:pt idx="1">
                  <c:v>0</c:v>
                </c:pt>
                <c:pt idx="2">
                  <c:v>0.14963316854893818</c:v>
                </c:pt>
                <c:pt idx="3">
                  <c:v>9.050588292921366E-2</c:v>
                </c:pt>
                <c:pt idx="4">
                  <c:v>0.10474321798425673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7-4653-AD68-9D8CFED46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5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>
                <a:solidFill>
                  <a:schemeClr val="bg1"/>
                </a:solidFill>
              </a:rPr>
              <a:t>Veränderung des CAPEX (SOEC)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2"/>
          <c:order val="0"/>
          <c:tx>
            <c:strRef>
              <c:f>GRINIX!$K$2</c:f>
              <c:strCache>
                <c:ptCount val="1"/>
                <c:pt idx="0">
                  <c:v>Pessimistisch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GRINIX!$C$3:$C$202</c:f>
              <c:numCache>
                <c:formatCode>General</c:formatCode>
                <c:ptCount val="20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</c:v>
                </c:pt>
                <c:pt idx="13">
                  <c:v>7</c:v>
                </c:pt>
                <c:pt idx="14">
                  <c:v>7.5</c:v>
                </c:pt>
                <c:pt idx="15">
                  <c:v>8</c:v>
                </c:pt>
                <c:pt idx="16">
                  <c:v>8.5</c:v>
                </c:pt>
                <c:pt idx="17">
                  <c:v>9</c:v>
                </c:pt>
                <c:pt idx="18">
                  <c:v>9.5</c:v>
                </c:pt>
                <c:pt idx="19">
                  <c:v>10</c:v>
                </c:pt>
                <c:pt idx="20">
                  <c:v>10.5</c:v>
                </c:pt>
                <c:pt idx="21">
                  <c:v>11</c:v>
                </c:pt>
                <c:pt idx="22">
                  <c:v>11.5</c:v>
                </c:pt>
                <c:pt idx="23">
                  <c:v>12</c:v>
                </c:pt>
                <c:pt idx="24">
                  <c:v>12.5</c:v>
                </c:pt>
                <c:pt idx="25">
                  <c:v>13</c:v>
                </c:pt>
                <c:pt idx="26">
                  <c:v>13.5</c:v>
                </c:pt>
                <c:pt idx="27">
                  <c:v>14</c:v>
                </c:pt>
                <c:pt idx="28">
                  <c:v>14.5</c:v>
                </c:pt>
                <c:pt idx="29">
                  <c:v>15</c:v>
                </c:pt>
                <c:pt idx="30">
                  <c:v>15.5</c:v>
                </c:pt>
                <c:pt idx="31">
                  <c:v>16</c:v>
                </c:pt>
                <c:pt idx="32">
                  <c:v>16.5</c:v>
                </c:pt>
                <c:pt idx="33">
                  <c:v>17</c:v>
                </c:pt>
                <c:pt idx="34">
                  <c:v>17.5</c:v>
                </c:pt>
                <c:pt idx="35">
                  <c:v>18</c:v>
                </c:pt>
                <c:pt idx="36">
                  <c:v>18.5</c:v>
                </c:pt>
                <c:pt idx="37">
                  <c:v>19</c:v>
                </c:pt>
                <c:pt idx="38">
                  <c:v>19.5</c:v>
                </c:pt>
                <c:pt idx="39">
                  <c:v>20</c:v>
                </c:pt>
                <c:pt idx="40">
                  <c:v>20.5</c:v>
                </c:pt>
                <c:pt idx="41">
                  <c:v>21</c:v>
                </c:pt>
                <c:pt idx="42">
                  <c:v>21.5</c:v>
                </c:pt>
                <c:pt idx="43">
                  <c:v>22</c:v>
                </c:pt>
                <c:pt idx="44">
                  <c:v>22.5</c:v>
                </c:pt>
                <c:pt idx="45">
                  <c:v>23</c:v>
                </c:pt>
                <c:pt idx="46">
                  <c:v>23.5</c:v>
                </c:pt>
                <c:pt idx="47">
                  <c:v>24</c:v>
                </c:pt>
                <c:pt idx="48">
                  <c:v>24.5</c:v>
                </c:pt>
                <c:pt idx="49">
                  <c:v>25</c:v>
                </c:pt>
                <c:pt idx="50">
                  <c:v>25.5</c:v>
                </c:pt>
                <c:pt idx="51">
                  <c:v>26</c:v>
                </c:pt>
                <c:pt idx="52">
                  <c:v>26.5</c:v>
                </c:pt>
                <c:pt idx="53">
                  <c:v>27</c:v>
                </c:pt>
                <c:pt idx="54">
                  <c:v>27.5</c:v>
                </c:pt>
                <c:pt idx="55">
                  <c:v>28</c:v>
                </c:pt>
                <c:pt idx="56">
                  <c:v>28.5</c:v>
                </c:pt>
                <c:pt idx="57">
                  <c:v>29</c:v>
                </c:pt>
                <c:pt idx="58">
                  <c:v>29.5</c:v>
                </c:pt>
                <c:pt idx="59">
                  <c:v>30</c:v>
                </c:pt>
                <c:pt idx="60">
                  <c:v>30.5</c:v>
                </c:pt>
                <c:pt idx="61">
                  <c:v>31</c:v>
                </c:pt>
                <c:pt idx="62">
                  <c:v>31.5</c:v>
                </c:pt>
                <c:pt idx="63">
                  <c:v>32</c:v>
                </c:pt>
                <c:pt idx="64">
                  <c:v>32.5</c:v>
                </c:pt>
                <c:pt idx="65">
                  <c:v>33</c:v>
                </c:pt>
                <c:pt idx="66">
                  <c:v>33.5</c:v>
                </c:pt>
                <c:pt idx="67">
                  <c:v>34</c:v>
                </c:pt>
                <c:pt idx="68">
                  <c:v>34.5</c:v>
                </c:pt>
                <c:pt idx="69">
                  <c:v>35</c:v>
                </c:pt>
                <c:pt idx="70">
                  <c:v>35.5</c:v>
                </c:pt>
                <c:pt idx="71">
                  <c:v>36</c:v>
                </c:pt>
                <c:pt idx="72">
                  <c:v>36.5</c:v>
                </c:pt>
                <c:pt idx="73">
                  <c:v>37</c:v>
                </c:pt>
                <c:pt idx="74">
                  <c:v>37.5</c:v>
                </c:pt>
                <c:pt idx="75">
                  <c:v>38</c:v>
                </c:pt>
                <c:pt idx="76">
                  <c:v>38.5</c:v>
                </c:pt>
                <c:pt idx="77">
                  <c:v>39</c:v>
                </c:pt>
                <c:pt idx="78">
                  <c:v>39.5</c:v>
                </c:pt>
                <c:pt idx="79">
                  <c:v>40</c:v>
                </c:pt>
                <c:pt idx="80">
                  <c:v>40.5</c:v>
                </c:pt>
                <c:pt idx="81">
                  <c:v>41</c:v>
                </c:pt>
                <c:pt idx="82">
                  <c:v>41.5</c:v>
                </c:pt>
                <c:pt idx="83">
                  <c:v>42</c:v>
                </c:pt>
                <c:pt idx="84">
                  <c:v>42.5</c:v>
                </c:pt>
                <c:pt idx="85">
                  <c:v>43</c:v>
                </c:pt>
                <c:pt idx="86">
                  <c:v>43.5</c:v>
                </c:pt>
                <c:pt idx="87">
                  <c:v>44</c:v>
                </c:pt>
                <c:pt idx="88">
                  <c:v>44.5</c:v>
                </c:pt>
                <c:pt idx="89">
                  <c:v>45</c:v>
                </c:pt>
                <c:pt idx="90">
                  <c:v>45.5</c:v>
                </c:pt>
                <c:pt idx="91">
                  <c:v>46</c:v>
                </c:pt>
                <c:pt idx="92">
                  <c:v>46.5</c:v>
                </c:pt>
                <c:pt idx="93">
                  <c:v>47</c:v>
                </c:pt>
                <c:pt idx="94">
                  <c:v>47.5</c:v>
                </c:pt>
                <c:pt idx="95">
                  <c:v>48</c:v>
                </c:pt>
                <c:pt idx="96">
                  <c:v>48.5</c:v>
                </c:pt>
                <c:pt idx="97">
                  <c:v>49</c:v>
                </c:pt>
                <c:pt idx="98">
                  <c:v>49.5</c:v>
                </c:pt>
                <c:pt idx="99">
                  <c:v>50</c:v>
                </c:pt>
                <c:pt idx="100">
                  <c:v>50.5</c:v>
                </c:pt>
                <c:pt idx="101">
                  <c:v>51</c:v>
                </c:pt>
                <c:pt idx="102">
                  <c:v>51.5</c:v>
                </c:pt>
                <c:pt idx="103">
                  <c:v>52</c:v>
                </c:pt>
                <c:pt idx="104">
                  <c:v>52.5</c:v>
                </c:pt>
                <c:pt idx="105">
                  <c:v>53</c:v>
                </c:pt>
                <c:pt idx="106">
                  <c:v>53.5</c:v>
                </c:pt>
                <c:pt idx="107">
                  <c:v>54</c:v>
                </c:pt>
                <c:pt idx="108">
                  <c:v>54.5</c:v>
                </c:pt>
                <c:pt idx="109">
                  <c:v>55</c:v>
                </c:pt>
                <c:pt idx="110">
                  <c:v>55.5</c:v>
                </c:pt>
                <c:pt idx="111">
                  <c:v>56</c:v>
                </c:pt>
                <c:pt idx="112">
                  <c:v>56.5</c:v>
                </c:pt>
                <c:pt idx="113">
                  <c:v>57</c:v>
                </c:pt>
                <c:pt idx="114">
                  <c:v>57.5</c:v>
                </c:pt>
                <c:pt idx="115">
                  <c:v>58</c:v>
                </c:pt>
                <c:pt idx="116">
                  <c:v>58.5</c:v>
                </c:pt>
                <c:pt idx="117">
                  <c:v>59</c:v>
                </c:pt>
                <c:pt idx="118">
                  <c:v>59.5</c:v>
                </c:pt>
                <c:pt idx="119">
                  <c:v>60</c:v>
                </c:pt>
                <c:pt idx="120">
                  <c:v>60.5</c:v>
                </c:pt>
                <c:pt idx="121">
                  <c:v>61</c:v>
                </c:pt>
                <c:pt idx="122">
                  <c:v>61.5</c:v>
                </c:pt>
                <c:pt idx="123">
                  <c:v>62</c:v>
                </c:pt>
                <c:pt idx="124">
                  <c:v>62.5</c:v>
                </c:pt>
                <c:pt idx="125">
                  <c:v>63</c:v>
                </c:pt>
                <c:pt idx="126">
                  <c:v>63.5</c:v>
                </c:pt>
                <c:pt idx="127">
                  <c:v>64</c:v>
                </c:pt>
                <c:pt idx="128">
                  <c:v>64.5</c:v>
                </c:pt>
                <c:pt idx="129">
                  <c:v>65</c:v>
                </c:pt>
                <c:pt idx="130">
                  <c:v>65.5</c:v>
                </c:pt>
                <c:pt idx="131">
                  <c:v>66</c:v>
                </c:pt>
                <c:pt idx="132">
                  <c:v>66.5</c:v>
                </c:pt>
                <c:pt idx="133">
                  <c:v>67</c:v>
                </c:pt>
                <c:pt idx="134">
                  <c:v>67.5</c:v>
                </c:pt>
                <c:pt idx="135">
                  <c:v>68</c:v>
                </c:pt>
                <c:pt idx="136">
                  <c:v>68.5</c:v>
                </c:pt>
                <c:pt idx="137">
                  <c:v>69</c:v>
                </c:pt>
                <c:pt idx="138">
                  <c:v>69.5</c:v>
                </c:pt>
                <c:pt idx="139">
                  <c:v>70</c:v>
                </c:pt>
                <c:pt idx="140">
                  <c:v>70.5</c:v>
                </c:pt>
                <c:pt idx="141">
                  <c:v>71</c:v>
                </c:pt>
                <c:pt idx="142">
                  <c:v>71.5</c:v>
                </c:pt>
                <c:pt idx="143">
                  <c:v>72</c:v>
                </c:pt>
                <c:pt idx="144">
                  <c:v>72.5</c:v>
                </c:pt>
                <c:pt idx="145">
                  <c:v>73</c:v>
                </c:pt>
                <c:pt idx="146">
                  <c:v>73.5</c:v>
                </c:pt>
                <c:pt idx="147">
                  <c:v>74</c:v>
                </c:pt>
                <c:pt idx="148">
                  <c:v>74.5</c:v>
                </c:pt>
                <c:pt idx="149">
                  <c:v>75</c:v>
                </c:pt>
                <c:pt idx="150">
                  <c:v>75.5</c:v>
                </c:pt>
                <c:pt idx="151">
                  <c:v>76</c:v>
                </c:pt>
                <c:pt idx="152">
                  <c:v>76.5</c:v>
                </c:pt>
                <c:pt idx="153">
                  <c:v>77</c:v>
                </c:pt>
                <c:pt idx="154">
                  <c:v>77.5</c:v>
                </c:pt>
                <c:pt idx="155">
                  <c:v>78</c:v>
                </c:pt>
                <c:pt idx="156">
                  <c:v>78.5</c:v>
                </c:pt>
                <c:pt idx="157">
                  <c:v>79</c:v>
                </c:pt>
                <c:pt idx="158">
                  <c:v>79.5</c:v>
                </c:pt>
                <c:pt idx="159">
                  <c:v>80</c:v>
                </c:pt>
                <c:pt idx="160">
                  <c:v>80.5</c:v>
                </c:pt>
                <c:pt idx="161">
                  <c:v>81</c:v>
                </c:pt>
                <c:pt idx="162">
                  <c:v>81.5</c:v>
                </c:pt>
                <c:pt idx="163">
                  <c:v>82</c:v>
                </c:pt>
                <c:pt idx="164">
                  <c:v>82.5</c:v>
                </c:pt>
                <c:pt idx="165">
                  <c:v>83</c:v>
                </c:pt>
                <c:pt idx="166">
                  <c:v>83.5</c:v>
                </c:pt>
                <c:pt idx="167">
                  <c:v>84</c:v>
                </c:pt>
                <c:pt idx="168">
                  <c:v>84.5</c:v>
                </c:pt>
                <c:pt idx="169">
                  <c:v>85</c:v>
                </c:pt>
                <c:pt idx="170">
                  <c:v>85.5</c:v>
                </c:pt>
                <c:pt idx="171">
                  <c:v>86</c:v>
                </c:pt>
                <c:pt idx="172">
                  <c:v>86.5</c:v>
                </c:pt>
                <c:pt idx="173">
                  <c:v>87</c:v>
                </c:pt>
                <c:pt idx="174">
                  <c:v>87.5</c:v>
                </c:pt>
                <c:pt idx="175">
                  <c:v>88</c:v>
                </c:pt>
                <c:pt idx="176">
                  <c:v>88.5</c:v>
                </c:pt>
                <c:pt idx="177">
                  <c:v>89</c:v>
                </c:pt>
                <c:pt idx="178">
                  <c:v>89.5</c:v>
                </c:pt>
                <c:pt idx="179">
                  <c:v>90</c:v>
                </c:pt>
                <c:pt idx="180">
                  <c:v>90.5</c:v>
                </c:pt>
                <c:pt idx="181">
                  <c:v>91</c:v>
                </c:pt>
                <c:pt idx="182">
                  <c:v>91.5</c:v>
                </c:pt>
                <c:pt idx="183">
                  <c:v>92</c:v>
                </c:pt>
                <c:pt idx="184">
                  <c:v>92.5</c:v>
                </c:pt>
                <c:pt idx="185">
                  <c:v>93</c:v>
                </c:pt>
                <c:pt idx="186">
                  <c:v>93.5</c:v>
                </c:pt>
                <c:pt idx="187">
                  <c:v>94</c:v>
                </c:pt>
                <c:pt idx="188">
                  <c:v>94.5</c:v>
                </c:pt>
                <c:pt idx="189">
                  <c:v>95</c:v>
                </c:pt>
                <c:pt idx="190">
                  <c:v>95.5</c:v>
                </c:pt>
                <c:pt idx="191">
                  <c:v>96</c:v>
                </c:pt>
                <c:pt idx="192">
                  <c:v>96.5</c:v>
                </c:pt>
                <c:pt idx="193">
                  <c:v>97</c:v>
                </c:pt>
                <c:pt idx="194">
                  <c:v>97.5</c:v>
                </c:pt>
                <c:pt idx="195">
                  <c:v>98</c:v>
                </c:pt>
                <c:pt idx="196">
                  <c:v>98.5</c:v>
                </c:pt>
                <c:pt idx="197">
                  <c:v>99</c:v>
                </c:pt>
                <c:pt idx="198">
                  <c:v>99.5</c:v>
                </c:pt>
                <c:pt idx="199">
                  <c:v>100</c:v>
                </c:pt>
              </c:numCache>
            </c:numRef>
          </c:xVal>
          <c:yVal>
            <c:numRef>
              <c:f>GRINIX!$O$3:$O$202</c:f>
              <c:numCache>
                <c:formatCode>General</c:formatCode>
                <c:ptCount val="200"/>
                <c:pt idx="0">
                  <c:v>3060.45326367703</c:v>
                </c:pt>
                <c:pt idx="1">
                  <c:v>2725.9239945956774</c:v>
                </c:pt>
                <c:pt idx="2">
                  <c:v>2547.4548894149757</c:v>
                </c:pt>
                <c:pt idx="3">
                  <c:v>2427.9611495797744</c:v>
                </c:pt>
                <c:pt idx="4">
                  <c:v>2339.1483239694212</c:v>
                </c:pt>
                <c:pt idx="5">
                  <c:v>2268.999984617697</c:v>
                </c:pt>
                <c:pt idx="6">
                  <c:v>2211.3341816683419</c:v>
                </c:pt>
                <c:pt idx="7">
                  <c:v>2162.5677588795402</c:v>
                </c:pt>
                <c:pt idx="8">
                  <c:v>2120.4461739785961</c:v>
                </c:pt>
                <c:pt idx="9">
                  <c:v>2083.4628056255788</c:v>
                </c:pt>
                <c:pt idx="10">
                  <c:v>2050.5632670459154</c:v>
                </c:pt>
                <c:pt idx="11">
                  <c:v>2020.9821777756506</c:v>
                </c:pt>
                <c:pt idx="12">
                  <c:v>1994.1471948232179</c:v>
                </c:pt>
                <c:pt idx="13">
                  <c:v>1969.6196564808761</c:v>
                </c:pt>
                <c:pt idx="14">
                  <c:v>1947.0563088434037</c:v>
                </c:pt>
                <c:pt idx="15">
                  <c:v>1926.1837499149078</c:v>
                </c:pt>
                <c:pt idx="16">
                  <c:v>1906.7808511973699</c:v>
                </c:pt>
                <c:pt idx="17">
                  <c:v>1888.6663532813348</c:v>
                </c:pt>
                <c:pt idx="18">
                  <c:v>1871.689915412288</c:v>
                </c:pt>
                <c:pt idx="19">
                  <c:v>1855.7255296487808</c:v>
                </c:pt>
                <c:pt idx="20">
                  <c:v>1840.6665901681818</c:v>
                </c:pt>
                <c:pt idx="21">
                  <c:v>1826.422144202638</c:v>
                </c:pt>
                <c:pt idx="22">
                  <c:v>1812.9140015626465</c:v>
                </c:pt>
                <c:pt idx="23">
                  <c:v>1800.0744779974013</c:v>
                </c:pt>
                <c:pt idx="24">
                  <c:v>1787.844613237123</c:v>
                </c:pt>
                <c:pt idx="25">
                  <c:v>1776.1727491937681</c:v>
                </c:pt>
                <c:pt idx="26">
                  <c:v>1765.013384701404</c:v>
                </c:pt>
                <c:pt idx="27">
                  <c:v>1754.3262449228866</c:v>
                </c:pt>
                <c:pt idx="28">
                  <c:v>1744.0755190759412</c:v>
                </c:pt>
                <c:pt idx="29">
                  <c:v>1734.229231368269</c:v>
                </c:pt>
                <c:pt idx="30">
                  <c:v>1724.7587182648047</c:v>
                </c:pt>
                <c:pt idx="31">
                  <c:v>1715.6381913131627</c:v>
                </c:pt>
                <c:pt idx="32">
                  <c:v>1706.8443693254594</c:v>
                </c:pt>
                <c:pt idx="33">
                  <c:v>1698.3561671742611</c:v>
                </c:pt>
                <c:pt idx="34">
                  <c:v>1690.1544311024841</c:v>
                </c:pt>
                <c:pt idx="35">
                  <c:v>1682.2217124823944</c:v>
                </c:pt>
                <c:pt idx="36">
                  <c:v>1674.542073539586</c:v>
                </c:pt>
                <c:pt idx="37">
                  <c:v>1667.100919794844</c:v>
                </c:pt>
                <c:pt idx="38">
                  <c:v>1659.8848549518832</c:v>
                </c:pt>
                <c:pt idx="39">
                  <c:v>1652.8815547327426</c:v>
                </c:pt>
                <c:pt idx="40">
                  <c:v>1646.0796567806442</c:v>
                </c:pt>
                <c:pt idx="41">
                  <c:v>1639.4686642467066</c:v>
                </c:pt>
                <c:pt idx="42">
                  <c:v>1633.0388610781965</c:v>
                </c:pt>
                <c:pt idx="43">
                  <c:v>1626.7812373521217</c:v>
                </c:pt>
                <c:pt idx="44">
                  <c:v>1620.6874232642549</c:v>
                </c:pt>
                <c:pt idx="45">
                  <c:v>1614.7496306022981</c:v>
                </c:pt>
                <c:pt idx="46">
                  <c:v>1608.9606007121536</c:v>
                </c:pt>
                <c:pt idx="47">
                  <c:v>1603.3135581155625</c:v>
                </c:pt>
                <c:pt idx="48">
                  <c:v>1597.8021690615947</c:v>
                </c:pt>
                <c:pt idx="49">
                  <c:v>1592.4205043982031</c:v>
                </c:pt>
                <c:pt idx="50">
                  <c:v>1587.163006237038</c:v>
                </c:pt>
                <c:pt idx="51">
                  <c:v>1582.0244579579398</c:v>
                </c:pt>
                <c:pt idx="52">
                  <c:v>1576.9999571613514</c:v>
                </c:pt>
                <c:pt idx="53">
                  <c:v>1572.0848912293095</c:v>
                </c:pt>
                <c:pt idx="54">
                  <c:v>1567.2749152002389</c:v>
                </c:pt>
                <c:pt idx="55">
                  <c:v>1562.5659317007921</c:v>
                </c:pt>
                <c:pt idx="56">
                  <c:v>1557.9540727104879</c:v>
                </c:pt>
                <c:pt idx="57">
                  <c:v>1553.4356829628525</c:v>
                </c:pt>
                <c:pt idx="58">
                  <c:v>1549.0073048107422</c:v>
                </c:pt>
                <c:pt idx="59">
                  <c:v>1544.6656644042982</c:v>
                </c:pt>
                <c:pt idx="60">
                  <c:v>1540.4076590478855</c:v>
                </c:pt>
                <c:pt idx="61">
                  <c:v>1536.23034561794</c:v>
                </c:pt>
                <c:pt idx="62">
                  <c:v>1532.1309299371667</c:v>
                </c:pt>
                <c:pt idx="63">
                  <c:v>1528.1067570123207</c:v>
                </c:pt>
                <c:pt idx="64">
                  <c:v>1524.1553020530976</c:v>
                </c:pt>
                <c:pt idx="65">
                  <c:v>1520.2741621986745</c:v>
                </c:pt>
                <c:pt idx="66">
                  <c:v>1516.46104888635</c:v>
                </c:pt>
                <c:pt idx="67">
                  <c:v>1512.713780803688</c:v>
                </c:pt>
                <c:pt idx="68">
                  <c:v>1509.0302773716865</c:v>
                </c:pt>
                <c:pt idx="69">
                  <c:v>1505.4085527119069</c:v>
                </c:pt>
                <c:pt idx="70">
                  <c:v>1501.8467100552716</c:v>
                </c:pt>
                <c:pt idx="71">
                  <c:v>1498.3429365544816</c:v>
                </c:pt>
                <c:pt idx="72">
                  <c:v>1494.8954984657507</c:v>
                </c:pt>
                <c:pt idx="73">
                  <c:v>1491.5027366688996</c:v>
                </c:pt>
                <c:pt idx="74">
                  <c:v>1488.1630624978459</c:v>
                </c:pt>
                <c:pt idx="75">
                  <c:v>1484.8749538561356</c:v>
                </c:pt>
                <c:pt idx="76">
                  <c:v>1481.6369515945873</c:v>
                </c:pt>
                <c:pt idx="77">
                  <c:v>1478.4476561301926</c:v>
                </c:pt>
                <c:pt idx="78">
                  <c:v>1475.3057242873476</c:v>
                </c:pt>
                <c:pt idx="79">
                  <c:v>1472.2098663441866</c:v>
                </c:pt>
                <c:pt idx="80">
                  <c:v>1469.1588432683097</c:v>
                </c:pt>
                <c:pt idx="81">
                  <c:v>1466.1514641276017</c:v>
                </c:pt>
                <c:pt idx="82">
                  <c:v>1463.1865836630589</c:v>
                </c:pt>
                <c:pt idx="83">
                  <c:v>1460.2631000116598</c:v>
                </c:pt>
                <c:pt idx="84">
                  <c:v>1457.3799525683603</c:v>
                </c:pt>
                <c:pt idx="85">
                  <c:v>1454.5361199771698</c:v>
                </c:pt>
                <c:pt idx="86">
                  <c:v>1451.7306182421198</c:v>
                </c:pt>
                <c:pt idx="87">
                  <c:v>1448.9624989496867</c:v>
                </c:pt>
                <c:pt idx="88">
                  <c:v>1446.2308475949003</c:v>
                </c:pt>
                <c:pt idx="89">
                  <c:v>1443.5347820040067</c:v>
                </c:pt>
                <c:pt idx="90">
                  <c:v>1440.8734508471089</c:v>
                </c:pt>
                <c:pt idx="91">
                  <c:v>1438.2460322347279</c:v>
                </c:pt>
                <c:pt idx="92">
                  <c:v>1435.6517323926876</c:v>
                </c:pt>
                <c:pt idx="93">
                  <c:v>1433.0897844101758</c:v>
                </c:pt>
                <c:pt idx="94">
                  <c:v>1430.5594470561887</c:v>
                </c:pt>
                <c:pt idx="95">
                  <c:v>1428.0600036599687</c:v>
                </c:pt>
                <c:pt idx="96">
                  <c:v>1425.5907610513329</c:v>
                </c:pt>
                <c:pt idx="97">
                  <c:v>1423.151048557118</c:v>
                </c:pt>
                <c:pt idx="98">
                  <c:v>1420.7402170502212</c:v>
                </c:pt>
                <c:pt idx="99">
                  <c:v>1418.3576380479892</c:v>
                </c:pt>
                <c:pt idx="100">
                  <c:v>1416.0027028569223</c:v>
                </c:pt>
                <c:pt idx="101">
                  <c:v>1413.674821760887</c:v>
                </c:pt>
                <c:pt idx="102">
                  <c:v>1411.3734232502168</c:v>
                </c:pt>
                <c:pt idx="103">
                  <c:v>1409.0979532892702</c:v>
                </c:pt>
                <c:pt idx="104">
                  <c:v>1406.8478746201758</c:v>
                </c:pt>
                <c:pt idx="105">
                  <c:v>1404.6226661006554</c:v>
                </c:pt>
                <c:pt idx="106">
                  <c:v>1402.4218220739431</c:v>
                </c:pt>
                <c:pt idx="107">
                  <c:v>1400.2448517689718</c:v>
                </c:pt>
                <c:pt idx="108">
                  <c:v>1398.0912787291029</c:v>
                </c:pt>
                <c:pt idx="109">
                  <c:v>1395.9606402677914</c:v>
                </c:pt>
                <c:pt idx="110">
                  <c:v>1393.8524869496853</c:v>
                </c:pt>
                <c:pt idx="111">
                  <c:v>1391.7663820957596</c:v>
                </c:pt>
                <c:pt idx="112">
                  <c:v>1389.701901311154</c:v>
                </c:pt>
                <c:pt idx="113">
                  <c:v>1387.6586320344966</c:v>
                </c:pt>
                <c:pt idx="114">
                  <c:v>1385.6361731075526</c:v>
                </c:pt>
                <c:pt idx="115">
                  <c:v>1383.6341343641036</c:v>
                </c:pt>
                <c:pt idx="116">
                  <c:v>1381.6521362370572</c:v>
                </c:pt>
                <c:pt idx="117">
                  <c:v>1379.6898093828177</c:v>
                </c:pt>
                <c:pt idx="118">
                  <c:v>1377.7467943220227</c:v>
                </c:pt>
                <c:pt idx="119">
                  <c:v>1375.8227410958107</c:v>
                </c:pt>
                <c:pt idx="120">
                  <c:v>1373.9173089368087</c:v>
                </c:pt>
                <c:pt idx="121">
                  <c:v>1372.0301659541087</c:v>
                </c:pt>
                <c:pt idx="122">
                  <c:v>1370.1609888315218</c:v>
                </c:pt>
                <c:pt idx="123">
                  <c:v>1368.3094625384472</c:v>
                </c:pt>
                <c:pt idx="124">
                  <c:v>1366.4752800527342</c:v>
                </c:pt>
                <c:pt idx="125">
                  <c:v>1364.6581420949467</c:v>
                </c:pt>
                <c:pt idx="126">
                  <c:v>1362.8577568734754</c:v>
                </c:pt>
                <c:pt idx="127">
                  <c:v>1361.0738398399724</c:v>
                </c:pt>
                <c:pt idx="128">
                  <c:v>1359.3061134546147</c:v>
                </c:pt>
                <c:pt idx="129">
                  <c:v>1357.5543069607254</c:v>
                </c:pt>
                <c:pt idx="130">
                  <c:v>1355.8181561683166</c:v>
                </c:pt>
                <c:pt idx="131">
                  <c:v>1354.097403246129</c:v>
                </c:pt>
                <c:pt idx="132">
                  <c:v>1352.3917965217786</c:v>
                </c:pt>
                <c:pt idx="133">
                  <c:v>1350.7010902896329</c:v>
                </c:pt>
                <c:pt idx="134">
                  <c:v>1349.0250446260623</c:v>
                </c:pt>
                <c:pt idx="135">
                  <c:v>1347.3634252117361</c:v>
                </c:pt>
                <c:pt idx="136">
                  <c:v>1345.7160031606343</c:v>
                </c:pt>
                <c:pt idx="137">
                  <c:v>1344.0825548554919</c:v>
                </c:pt>
                <c:pt idx="138">
                  <c:v>1342.4628617893648</c:v>
                </c:pt>
                <c:pt idx="139">
                  <c:v>1340.8567104130736</c:v>
                </c:pt>
                <c:pt idx="140">
                  <c:v>1339.2638919882475</c:v>
                </c:pt>
                <c:pt idx="141">
                  <c:v>1337.6842024457305</c:v>
                </c:pt>
                <c:pt idx="142">
                  <c:v>1336.1174422491265</c:v>
                </c:pt>
                <c:pt idx="143">
                  <c:v>1334.5634162632434</c:v>
                </c:pt>
                <c:pt idx="144">
                  <c:v>1333.021933627251</c:v>
                </c:pt>
                <c:pt idx="145">
                  <c:v>1331.4928076323295</c:v>
                </c:pt>
                <c:pt idx="146">
                  <c:v>1329.9758556036406</c:v>
                </c:pt>
                <c:pt idx="147">
                  <c:v>1328.4708987864251</c:v>
                </c:pt>
                <c:pt idx="148">
                  <c:v>1326.9777622360614</c:v>
                </c:pt>
                <c:pt idx="149">
                  <c:v>1325.4962747119275</c:v>
                </c:pt>
                <c:pt idx="150">
                  <c:v>1324.0262685748962</c:v>
                </c:pt>
                <c:pt idx="151">
                  <c:v>1322.5675796883327</c:v>
                </c:pt>
                <c:pt idx="152">
                  <c:v>1321.1200473224401</c:v>
                </c:pt>
                <c:pt idx="153">
                  <c:v>1319.6835140618236</c:v>
                </c:pt>
                <c:pt idx="154">
                  <c:v>1318.2578257161463</c:v>
                </c:pt>
                <c:pt idx="155">
                  <c:v>1316.8428312337498</c:v>
                </c:pt>
                <c:pt idx="156">
                  <c:v>1315.4383826181288</c:v>
                </c:pt>
                <c:pt idx="157">
                  <c:v>1314.0443348471381</c:v>
                </c:pt>
                <c:pt idx="158">
                  <c:v>1312.6605457948408</c:v>
                </c:pt>
                <c:pt idx="159">
                  <c:v>1311.2868761558777</c:v>
                </c:pt>
                <c:pt idx="160">
                  <c:v>1309.9231893722783</c:v>
                </c:pt>
                <c:pt idx="161">
                  <c:v>1308.5693515626067</c:v>
                </c:pt>
                <c:pt idx="162">
                  <c:v>1307.2252314533621</c:v>
                </c:pt>
                <c:pt idx="163">
                  <c:v>1305.8907003125455</c:v>
                </c:pt>
                <c:pt idx="164">
                  <c:v>1304.5656318853121</c:v>
                </c:pt>
                <c:pt idx="165">
                  <c:v>1303.24990233163</c:v>
                </c:pt>
                <c:pt idx="166">
                  <c:v>1301.9433901658754</c:v>
                </c:pt>
                <c:pt idx="167">
                  <c:v>1300.6459761982894</c:v>
                </c:pt>
                <c:pt idx="168">
                  <c:v>1299.3575434782269</c:v>
                </c:pt>
                <c:pt idx="169">
                  <c:v>1298.0779772391397</c:v>
                </c:pt>
                <c:pt idx="170">
                  <c:v>1296.8071648452196</c:v>
                </c:pt>
                <c:pt idx="171">
                  <c:v>1295.5449957396524</c:v>
                </c:pt>
                <c:pt idx="172">
                  <c:v>1294.2913613944215</c:v>
                </c:pt>
                <c:pt idx="173">
                  <c:v>1293.0461552616039</c:v>
                </c:pt>
                <c:pt idx="174">
                  <c:v>1291.8092727261076</c:v>
                </c:pt>
                <c:pt idx="175">
                  <c:v>1290.5806110598016</c:v>
                </c:pt>
                <c:pt idx="176">
                  <c:v>1289.3600693769858</c:v>
                </c:pt>
                <c:pt idx="177">
                  <c:v>1288.1475485911608</c:v>
                </c:pt>
                <c:pt idx="178">
                  <c:v>1286.9429513730402</c:v>
                </c:pt>
                <c:pt idx="179">
                  <c:v>1285.7461821097816</c:v>
                </c:pt>
                <c:pt idx="180">
                  <c:v>1284.5571468653766</c:v>
                </c:pt>
                <c:pt idx="181">
                  <c:v>1283.3757533421697</c:v>
                </c:pt>
                <c:pt idx="182">
                  <c:v>1282.2019108434674</c:v>
                </c:pt>
                <c:pt idx="183">
                  <c:v>1281.0355302371995</c:v>
                </c:pt>
                <c:pt idx="184">
                  <c:v>1279.8765239205961</c:v>
                </c:pt>
                <c:pt idx="185">
                  <c:v>1278.7248057858499</c:v>
                </c:pt>
                <c:pt idx="186">
                  <c:v>1277.5802911867272</c:v>
                </c:pt>
                <c:pt idx="187">
                  <c:v>1276.4428969061025</c:v>
                </c:pt>
                <c:pt idx="188">
                  <c:v>1275.312541124378</c:v>
                </c:pt>
                <c:pt idx="189">
                  <c:v>1274.1891433887663</c:v>
                </c:pt>
                <c:pt idx="190">
                  <c:v>1273.0726245834067</c:v>
                </c:pt>
                <c:pt idx="191">
                  <c:v>1271.9629069002849</c:v>
                </c:pt>
                <c:pt idx="192">
                  <c:v>1270.8599138109353</c:v>
                </c:pt>
                <c:pt idx="193">
                  <c:v>1269.7635700388976</c:v>
                </c:pt>
                <c:pt idx="194">
                  <c:v>1268.6738015329047</c:v>
                </c:pt>
                <c:pt idx="195">
                  <c:v>1267.5905354407789</c:v>
                </c:pt>
                <c:pt idx="196">
                  <c:v>1266.5137000840148</c:v>
                </c:pt>
                <c:pt idx="197">
                  <c:v>1265.4432249330271</c:v>
                </c:pt>
                <c:pt idx="198">
                  <c:v>1264.37904058304</c:v>
                </c:pt>
                <c:pt idx="199">
                  <c:v>1263.3210787306041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401-4399-8567-B4812B04A9BA}"/>
            </c:ext>
          </c:extLst>
        </c:ser>
        <c:ser>
          <c:idx val="0"/>
          <c:order val="1"/>
          <c:tx>
            <c:strRef>
              <c:f>GRINIX!$I$2</c:f>
              <c:strCache>
                <c:ptCount val="1"/>
                <c:pt idx="0">
                  <c:v>Neutral</c:v>
                </c:pt>
              </c:strCache>
            </c:strRef>
          </c:tx>
          <c:spPr>
            <a:ln w="19050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xVal>
            <c:numRef>
              <c:f>GRINIX!$C$3:$C$202</c:f>
              <c:numCache>
                <c:formatCode>General</c:formatCode>
                <c:ptCount val="20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</c:v>
                </c:pt>
                <c:pt idx="13">
                  <c:v>7</c:v>
                </c:pt>
                <c:pt idx="14">
                  <c:v>7.5</c:v>
                </c:pt>
                <c:pt idx="15">
                  <c:v>8</c:v>
                </c:pt>
                <c:pt idx="16">
                  <c:v>8.5</c:v>
                </c:pt>
                <c:pt idx="17">
                  <c:v>9</c:v>
                </c:pt>
                <c:pt idx="18">
                  <c:v>9.5</c:v>
                </c:pt>
                <c:pt idx="19">
                  <c:v>10</c:v>
                </c:pt>
                <c:pt idx="20">
                  <c:v>10.5</c:v>
                </c:pt>
                <c:pt idx="21">
                  <c:v>11</c:v>
                </c:pt>
                <c:pt idx="22">
                  <c:v>11.5</c:v>
                </c:pt>
                <c:pt idx="23">
                  <c:v>12</c:v>
                </c:pt>
                <c:pt idx="24">
                  <c:v>12.5</c:v>
                </c:pt>
                <c:pt idx="25">
                  <c:v>13</c:v>
                </c:pt>
                <c:pt idx="26">
                  <c:v>13.5</c:v>
                </c:pt>
                <c:pt idx="27">
                  <c:v>14</c:v>
                </c:pt>
                <c:pt idx="28">
                  <c:v>14.5</c:v>
                </c:pt>
                <c:pt idx="29">
                  <c:v>15</c:v>
                </c:pt>
                <c:pt idx="30">
                  <c:v>15.5</c:v>
                </c:pt>
                <c:pt idx="31">
                  <c:v>16</c:v>
                </c:pt>
                <c:pt idx="32">
                  <c:v>16.5</c:v>
                </c:pt>
                <c:pt idx="33">
                  <c:v>17</c:v>
                </c:pt>
                <c:pt idx="34">
                  <c:v>17.5</c:v>
                </c:pt>
                <c:pt idx="35">
                  <c:v>18</c:v>
                </c:pt>
                <c:pt idx="36">
                  <c:v>18.5</c:v>
                </c:pt>
                <c:pt idx="37">
                  <c:v>19</c:v>
                </c:pt>
                <c:pt idx="38">
                  <c:v>19.5</c:v>
                </c:pt>
                <c:pt idx="39">
                  <c:v>20</c:v>
                </c:pt>
                <c:pt idx="40">
                  <c:v>20.5</c:v>
                </c:pt>
                <c:pt idx="41">
                  <c:v>21</c:v>
                </c:pt>
                <c:pt idx="42">
                  <c:v>21.5</c:v>
                </c:pt>
                <c:pt idx="43">
                  <c:v>22</c:v>
                </c:pt>
                <c:pt idx="44">
                  <c:v>22.5</c:v>
                </c:pt>
                <c:pt idx="45">
                  <c:v>23</c:v>
                </c:pt>
                <c:pt idx="46">
                  <c:v>23.5</c:v>
                </c:pt>
                <c:pt idx="47">
                  <c:v>24</c:v>
                </c:pt>
                <c:pt idx="48">
                  <c:v>24.5</c:v>
                </c:pt>
                <c:pt idx="49">
                  <c:v>25</c:v>
                </c:pt>
                <c:pt idx="50">
                  <c:v>25.5</c:v>
                </c:pt>
                <c:pt idx="51">
                  <c:v>26</c:v>
                </c:pt>
                <c:pt idx="52">
                  <c:v>26.5</c:v>
                </c:pt>
                <c:pt idx="53">
                  <c:v>27</c:v>
                </c:pt>
                <c:pt idx="54">
                  <c:v>27.5</c:v>
                </c:pt>
                <c:pt idx="55">
                  <c:v>28</c:v>
                </c:pt>
                <c:pt idx="56">
                  <c:v>28.5</c:v>
                </c:pt>
                <c:pt idx="57">
                  <c:v>29</c:v>
                </c:pt>
                <c:pt idx="58">
                  <c:v>29.5</c:v>
                </c:pt>
                <c:pt idx="59">
                  <c:v>30</c:v>
                </c:pt>
                <c:pt idx="60">
                  <c:v>30.5</c:v>
                </c:pt>
                <c:pt idx="61">
                  <c:v>31</c:v>
                </c:pt>
                <c:pt idx="62">
                  <c:v>31.5</c:v>
                </c:pt>
                <c:pt idx="63">
                  <c:v>32</c:v>
                </c:pt>
                <c:pt idx="64">
                  <c:v>32.5</c:v>
                </c:pt>
                <c:pt idx="65">
                  <c:v>33</c:v>
                </c:pt>
                <c:pt idx="66">
                  <c:v>33.5</c:v>
                </c:pt>
                <c:pt idx="67">
                  <c:v>34</c:v>
                </c:pt>
                <c:pt idx="68">
                  <c:v>34.5</c:v>
                </c:pt>
                <c:pt idx="69">
                  <c:v>35</c:v>
                </c:pt>
                <c:pt idx="70">
                  <c:v>35.5</c:v>
                </c:pt>
                <c:pt idx="71">
                  <c:v>36</c:v>
                </c:pt>
                <c:pt idx="72">
                  <c:v>36.5</c:v>
                </c:pt>
                <c:pt idx="73">
                  <c:v>37</c:v>
                </c:pt>
                <c:pt idx="74">
                  <c:v>37.5</c:v>
                </c:pt>
                <c:pt idx="75">
                  <c:v>38</c:v>
                </c:pt>
                <c:pt idx="76">
                  <c:v>38.5</c:v>
                </c:pt>
                <c:pt idx="77">
                  <c:v>39</c:v>
                </c:pt>
                <c:pt idx="78">
                  <c:v>39.5</c:v>
                </c:pt>
                <c:pt idx="79">
                  <c:v>40</c:v>
                </c:pt>
                <c:pt idx="80">
                  <c:v>40.5</c:v>
                </c:pt>
                <c:pt idx="81">
                  <c:v>41</c:v>
                </c:pt>
                <c:pt idx="82">
                  <c:v>41.5</c:v>
                </c:pt>
                <c:pt idx="83">
                  <c:v>42</c:v>
                </c:pt>
                <c:pt idx="84">
                  <c:v>42.5</c:v>
                </c:pt>
                <c:pt idx="85">
                  <c:v>43</c:v>
                </c:pt>
                <c:pt idx="86">
                  <c:v>43.5</c:v>
                </c:pt>
                <c:pt idx="87">
                  <c:v>44</c:v>
                </c:pt>
                <c:pt idx="88">
                  <c:v>44.5</c:v>
                </c:pt>
                <c:pt idx="89">
                  <c:v>45</c:v>
                </c:pt>
                <c:pt idx="90">
                  <c:v>45.5</c:v>
                </c:pt>
                <c:pt idx="91">
                  <c:v>46</c:v>
                </c:pt>
                <c:pt idx="92">
                  <c:v>46.5</c:v>
                </c:pt>
                <c:pt idx="93">
                  <c:v>47</c:v>
                </c:pt>
                <c:pt idx="94">
                  <c:v>47.5</c:v>
                </c:pt>
                <c:pt idx="95">
                  <c:v>48</c:v>
                </c:pt>
                <c:pt idx="96">
                  <c:v>48.5</c:v>
                </c:pt>
                <c:pt idx="97">
                  <c:v>49</c:v>
                </c:pt>
                <c:pt idx="98">
                  <c:v>49.5</c:v>
                </c:pt>
                <c:pt idx="99">
                  <c:v>50</c:v>
                </c:pt>
                <c:pt idx="100">
                  <c:v>50.5</c:v>
                </c:pt>
                <c:pt idx="101">
                  <c:v>51</c:v>
                </c:pt>
                <c:pt idx="102">
                  <c:v>51.5</c:v>
                </c:pt>
                <c:pt idx="103">
                  <c:v>52</c:v>
                </c:pt>
                <c:pt idx="104">
                  <c:v>52.5</c:v>
                </c:pt>
                <c:pt idx="105">
                  <c:v>53</c:v>
                </c:pt>
                <c:pt idx="106">
                  <c:v>53.5</c:v>
                </c:pt>
                <c:pt idx="107">
                  <c:v>54</c:v>
                </c:pt>
                <c:pt idx="108">
                  <c:v>54.5</c:v>
                </c:pt>
                <c:pt idx="109">
                  <c:v>55</c:v>
                </c:pt>
                <c:pt idx="110">
                  <c:v>55.5</c:v>
                </c:pt>
                <c:pt idx="111">
                  <c:v>56</c:v>
                </c:pt>
                <c:pt idx="112">
                  <c:v>56.5</c:v>
                </c:pt>
                <c:pt idx="113">
                  <c:v>57</c:v>
                </c:pt>
                <c:pt idx="114">
                  <c:v>57.5</c:v>
                </c:pt>
                <c:pt idx="115">
                  <c:v>58</c:v>
                </c:pt>
                <c:pt idx="116">
                  <c:v>58.5</c:v>
                </c:pt>
                <c:pt idx="117">
                  <c:v>59</c:v>
                </c:pt>
                <c:pt idx="118">
                  <c:v>59.5</c:v>
                </c:pt>
                <c:pt idx="119">
                  <c:v>60</c:v>
                </c:pt>
                <c:pt idx="120">
                  <c:v>60.5</c:v>
                </c:pt>
                <c:pt idx="121">
                  <c:v>61</c:v>
                </c:pt>
                <c:pt idx="122">
                  <c:v>61.5</c:v>
                </c:pt>
                <c:pt idx="123">
                  <c:v>62</c:v>
                </c:pt>
                <c:pt idx="124">
                  <c:v>62.5</c:v>
                </c:pt>
                <c:pt idx="125">
                  <c:v>63</c:v>
                </c:pt>
                <c:pt idx="126">
                  <c:v>63.5</c:v>
                </c:pt>
                <c:pt idx="127">
                  <c:v>64</c:v>
                </c:pt>
                <c:pt idx="128">
                  <c:v>64.5</c:v>
                </c:pt>
                <c:pt idx="129">
                  <c:v>65</c:v>
                </c:pt>
                <c:pt idx="130">
                  <c:v>65.5</c:v>
                </c:pt>
                <c:pt idx="131">
                  <c:v>66</c:v>
                </c:pt>
                <c:pt idx="132">
                  <c:v>66.5</c:v>
                </c:pt>
                <c:pt idx="133">
                  <c:v>67</c:v>
                </c:pt>
                <c:pt idx="134">
                  <c:v>67.5</c:v>
                </c:pt>
                <c:pt idx="135">
                  <c:v>68</c:v>
                </c:pt>
                <c:pt idx="136">
                  <c:v>68.5</c:v>
                </c:pt>
                <c:pt idx="137">
                  <c:v>69</c:v>
                </c:pt>
                <c:pt idx="138">
                  <c:v>69.5</c:v>
                </c:pt>
                <c:pt idx="139">
                  <c:v>70</c:v>
                </c:pt>
                <c:pt idx="140">
                  <c:v>70.5</c:v>
                </c:pt>
                <c:pt idx="141">
                  <c:v>71</c:v>
                </c:pt>
                <c:pt idx="142">
                  <c:v>71.5</c:v>
                </c:pt>
                <c:pt idx="143">
                  <c:v>72</c:v>
                </c:pt>
                <c:pt idx="144">
                  <c:v>72.5</c:v>
                </c:pt>
                <c:pt idx="145">
                  <c:v>73</c:v>
                </c:pt>
                <c:pt idx="146">
                  <c:v>73.5</c:v>
                </c:pt>
                <c:pt idx="147">
                  <c:v>74</c:v>
                </c:pt>
                <c:pt idx="148">
                  <c:v>74.5</c:v>
                </c:pt>
                <c:pt idx="149">
                  <c:v>75</c:v>
                </c:pt>
                <c:pt idx="150">
                  <c:v>75.5</c:v>
                </c:pt>
                <c:pt idx="151">
                  <c:v>76</c:v>
                </c:pt>
                <c:pt idx="152">
                  <c:v>76.5</c:v>
                </c:pt>
                <c:pt idx="153">
                  <c:v>77</c:v>
                </c:pt>
                <c:pt idx="154">
                  <c:v>77.5</c:v>
                </c:pt>
                <c:pt idx="155">
                  <c:v>78</c:v>
                </c:pt>
                <c:pt idx="156">
                  <c:v>78.5</c:v>
                </c:pt>
                <c:pt idx="157">
                  <c:v>79</c:v>
                </c:pt>
                <c:pt idx="158">
                  <c:v>79.5</c:v>
                </c:pt>
                <c:pt idx="159">
                  <c:v>80</c:v>
                </c:pt>
                <c:pt idx="160">
                  <c:v>80.5</c:v>
                </c:pt>
                <c:pt idx="161">
                  <c:v>81</c:v>
                </c:pt>
                <c:pt idx="162">
                  <c:v>81.5</c:v>
                </c:pt>
                <c:pt idx="163">
                  <c:v>82</c:v>
                </c:pt>
                <c:pt idx="164">
                  <c:v>82.5</c:v>
                </c:pt>
                <c:pt idx="165">
                  <c:v>83</c:v>
                </c:pt>
                <c:pt idx="166">
                  <c:v>83.5</c:v>
                </c:pt>
                <c:pt idx="167">
                  <c:v>84</c:v>
                </c:pt>
                <c:pt idx="168">
                  <c:v>84.5</c:v>
                </c:pt>
                <c:pt idx="169">
                  <c:v>85</c:v>
                </c:pt>
                <c:pt idx="170">
                  <c:v>85.5</c:v>
                </c:pt>
                <c:pt idx="171">
                  <c:v>86</c:v>
                </c:pt>
                <c:pt idx="172">
                  <c:v>86.5</c:v>
                </c:pt>
                <c:pt idx="173">
                  <c:v>87</c:v>
                </c:pt>
                <c:pt idx="174">
                  <c:v>87.5</c:v>
                </c:pt>
                <c:pt idx="175">
                  <c:v>88</c:v>
                </c:pt>
                <c:pt idx="176">
                  <c:v>88.5</c:v>
                </c:pt>
                <c:pt idx="177">
                  <c:v>89</c:v>
                </c:pt>
                <c:pt idx="178">
                  <c:v>89.5</c:v>
                </c:pt>
                <c:pt idx="179">
                  <c:v>90</c:v>
                </c:pt>
                <c:pt idx="180">
                  <c:v>90.5</c:v>
                </c:pt>
                <c:pt idx="181">
                  <c:v>91</c:v>
                </c:pt>
                <c:pt idx="182">
                  <c:v>91.5</c:v>
                </c:pt>
                <c:pt idx="183">
                  <c:v>92</c:v>
                </c:pt>
                <c:pt idx="184">
                  <c:v>92.5</c:v>
                </c:pt>
                <c:pt idx="185">
                  <c:v>93</c:v>
                </c:pt>
                <c:pt idx="186">
                  <c:v>93.5</c:v>
                </c:pt>
                <c:pt idx="187">
                  <c:v>94</c:v>
                </c:pt>
                <c:pt idx="188">
                  <c:v>94.5</c:v>
                </c:pt>
                <c:pt idx="189">
                  <c:v>95</c:v>
                </c:pt>
                <c:pt idx="190">
                  <c:v>95.5</c:v>
                </c:pt>
                <c:pt idx="191">
                  <c:v>96</c:v>
                </c:pt>
                <c:pt idx="192">
                  <c:v>96.5</c:v>
                </c:pt>
                <c:pt idx="193">
                  <c:v>97</c:v>
                </c:pt>
                <c:pt idx="194">
                  <c:v>97.5</c:v>
                </c:pt>
                <c:pt idx="195">
                  <c:v>98</c:v>
                </c:pt>
                <c:pt idx="196">
                  <c:v>98.5</c:v>
                </c:pt>
                <c:pt idx="197">
                  <c:v>99</c:v>
                </c:pt>
                <c:pt idx="198">
                  <c:v>99.5</c:v>
                </c:pt>
                <c:pt idx="199">
                  <c:v>100</c:v>
                </c:pt>
              </c:numCache>
            </c:numRef>
          </c:xVal>
          <c:yVal>
            <c:numRef>
              <c:f>GRINIX!$M$3:$M$202</c:f>
              <c:numCache>
                <c:formatCode>General</c:formatCode>
                <c:ptCount val="200"/>
                <c:pt idx="0">
                  <c:v>2912.0175747232852</c:v>
                </c:pt>
                <c:pt idx="1">
                  <c:v>2579.3705827451176</c:v>
                </c:pt>
                <c:pt idx="2">
                  <c:v>2402.690173120182</c:v>
                </c:pt>
                <c:pt idx="3">
                  <c:v>2284.7226819237526</c:v>
                </c:pt>
                <c:pt idx="4">
                  <c:v>2197.2235286879009</c:v>
                </c:pt>
                <c:pt idx="5">
                  <c:v>2128.2249138162856</c:v>
                </c:pt>
                <c:pt idx="6">
                  <c:v>2071.5805973605561</c:v>
                </c:pt>
                <c:pt idx="7">
                  <c:v>2023.7331418044944</c:v>
                </c:pt>
                <c:pt idx="8">
                  <c:v>1982.4468499496822</c:v>
                </c:pt>
                <c:pt idx="9">
                  <c:v>1946.2292339192163</c:v>
                </c:pt>
                <c:pt idx="10">
                  <c:v>1914.0367488113334</c:v>
                </c:pt>
                <c:pt idx="11">
                  <c:v>1885.1125020028862</c:v>
                </c:pt>
                <c:pt idx="12">
                  <c:v>1858.8909157737337</c:v>
                </c:pt>
                <c:pt idx="13">
                  <c:v>1834.9388063446461</c:v>
                </c:pt>
                <c:pt idx="14">
                  <c:v>1812.9174172407015</c:v>
                </c:pt>
                <c:pt idx="15">
                  <c:v>1792.5570843413923</c:v>
                </c:pt>
                <c:pt idx="16">
                  <c:v>1773.6398196510515</c:v>
                </c:pt>
                <c:pt idx="17">
                  <c:v>1755.9870280322195</c:v>
                </c:pt>
                <c:pt idx="18">
                  <c:v>1739.4506486986554</c:v>
                </c:pt>
                <c:pt idx="19">
                  <c:v>1723.9066401331118</c:v>
                </c:pt>
                <c:pt idx="20">
                  <c:v>1709.2501045697229</c:v>
                </c:pt>
                <c:pt idx="21">
                  <c:v>1695.3915824653627</c:v>
                </c:pt>
                <c:pt idx="22">
                  <c:v>1682.254196744909</c:v>
                </c:pt>
                <c:pt idx="23">
                  <c:v>1669.7714241279402</c:v>
                </c:pt>
                <c:pt idx="24">
                  <c:v>1657.8853359009941</c:v>
                </c:pt>
                <c:pt idx="25">
                  <c:v>1646.5451947468148</c:v>
                </c:pt>
                <c:pt idx="26">
                  <c:v>1635.7063248698926</c:v>
                </c:pt>
                <c:pt idx="27">
                  <c:v>1625.3291942005437</c:v>
                </c:pt>
                <c:pt idx="28">
                  <c:v>1615.3786628366436</c:v>
                </c:pt>
                <c:pt idx="29">
                  <c:v>1605.8233630067552</c:v>
                </c:pt>
                <c:pt idx="30">
                  <c:v>1596.6351839874919</c:v>
                </c:pt>
                <c:pt idx="31">
                  <c:v>1587.788841446436</c:v>
                </c:pt>
                <c:pt idx="32">
                  <c:v>1579.2615152045908</c:v>
                </c:pt>
                <c:pt idx="33">
                  <c:v>1571.0325428334702</c:v>
                </c:pt>
                <c:pt idx="34">
                  <c:v>1563.0831591139963</c:v>
                </c:pt>
                <c:pt idx="35">
                  <c:v>1555.3962733960268</c:v>
                </c:pt>
                <c:pt idx="36">
                  <c:v>1547.9562784593211</c:v>
                </c:pt>
                <c:pt idx="37">
                  <c:v>1540.7488856987995</c:v>
                </c:pt>
                <c:pt idx="38">
                  <c:v>1533.7609824200113</c:v>
                </c:pt>
                <c:pt idx="39">
                  <c:v>1526.9805077947929</c:v>
                </c:pt>
                <c:pt idx="40">
                  <c:v>1520.3963446372311</c:v>
                </c:pt>
                <c:pt idx="41">
                  <c:v>1513.9982246501738</c:v>
                </c:pt>
                <c:pt idx="42">
                  <c:v>1507.7766451885334</c:v>
                </c:pt>
                <c:pt idx="43">
                  <c:v>1501.7227959073693</c:v>
                </c:pt>
                <c:pt idx="44">
                  <c:v>1495.8284939254095</c:v>
                </c:pt>
                <c:pt idx="45">
                  <c:v>1490.0861263502723</c:v>
                </c:pt>
                <c:pt idx="46">
                  <c:v>1484.4885991893909</c:v>
                </c:pt>
                <c:pt idx="47">
                  <c:v>1479.0292918178213</c:v>
                </c:pt>
                <c:pt idx="48">
                  <c:v>1473.7020162965584</c:v>
                </c:pt>
                <c:pt idx="49">
                  <c:v>1468.500980937207</c:v>
                </c:pt>
                <c:pt idx="50">
                  <c:v>1463.4207575945641</c:v>
                </c:pt>
                <c:pt idx="51">
                  <c:v>1458.4562522407994</c:v>
                </c:pt>
                <c:pt idx="52">
                  <c:v>1453.6026784358228</c:v>
                </c:pt>
                <c:pt idx="53">
                  <c:v>1448.8555333600445</c:v>
                </c:pt>
                <c:pt idx="54">
                  <c:v>1444.2105761196133</c:v>
                </c:pt>
                <c:pt idx="55">
                  <c:v>1439.6638080716546</c:v>
                </c:pt>
                <c:pt idx="56">
                  <c:v>1435.2114549490407</c:v>
                </c:pt>
                <c:pt idx="57">
                  <c:v>1430.8499505917027</c:v>
                </c:pt>
                <c:pt idx="58">
                  <c:v>1426.5759221151284</c:v>
                </c:pt>
                <c:pt idx="59">
                  <c:v>1422.3861763671032</c:v>
                </c:pt>
                <c:pt idx="60">
                  <c:v>1418.2776875413597</c:v>
                </c:pt>
                <c:pt idx="61">
                  <c:v>1414.2475858321416</c:v>
                </c:pt>
                <c:pt idx="62">
                  <c:v>1410.2931470269598</c:v>
                </c:pt>
                <c:pt idx="63">
                  <c:v>1406.4117829464212</c:v>
                </c:pt>
                <c:pt idx="64">
                  <c:v>1402.601032650143</c:v>
                </c:pt>
                <c:pt idx="65">
                  <c:v>1398.8585543366053</c:v>
                </c:pt>
                <c:pt idx="66">
                  <c:v>1395.1821178725897</c:v>
                </c:pt>
                <c:pt idx="67">
                  <c:v>1391.569597894676</c:v>
                </c:pt>
                <c:pt idx="68">
                  <c:v>1388.0189674312876</c:v>
                </c:pt>
                <c:pt idx="69">
                  <c:v>1384.5282919990852</c:v>
                </c:pt>
                <c:pt idx="70">
                  <c:v>1381.0957241322124</c:v>
                </c:pt>
                <c:pt idx="71">
                  <c:v>1377.7194983070553</c:v>
                </c:pt>
                <c:pt idx="72">
                  <c:v>1374.397926228859</c:v>
                </c:pt>
                <c:pt idx="73">
                  <c:v>1371.1293924498354</c:v>
                </c:pt>
                <c:pt idx="74">
                  <c:v>1367.9123502913242</c:v>
                </c:pt>
                <c:pt idx="75">
                  <c:v>1364.7453180451521</c:v>
                </c:pt>
                <c:pt idx="76">
                  <c:v>1361.6268754316914</c:v>
                </c:pt>
                <c:pt idx="77">
                  <c:v>1358.5556602941726</c:v>
                </c:pt>
                <c:pt idx="78">
                  <c:v>1355.5303655106979</c:v>
                </c:pt>
                <c:pt idx="79">
                  <c:v>1352.5497361070566</c:v>
                </c:pt>
                <c:pt idx="80">
                  <c:v>1349.6125665549521</c:v>
                </c:pt>
                <c:pt idx="81">
                  <c:v>1346.7176982416179</c:v>
                </c:pt>
                <c:pt idx="82">
                  <c:v>1343.8640170979957</c:v>
                </c:pt>
                <c:pt idx="83">
                  <c:v>1341.0504513737628</c:v>
                </c:pt>
                <c:pt idx="84">
                  <c:v>1338.2759695484931</c:v>
                </c:pt>
                <c:pt idx="85">
                  <c:v>1335.5395783691276</c:v>
                </c:pt>
                <c:pt idx="86">
                  <c:v>1332.8403210047386</c:v>
                </c:pt>
                <c:pt idx="87">
                  <c:v>1330.177275310331</c:v>
                </c:pt>
                <c:pt idx="88">
                  <c:v>1327.5495521920675</c:v>
                </c:pt>
                <c:pt idx="89">
                  <c:v>1324.9562940669302</c:v>
                </c:pt>
                <c:pt idx="90">
                  <c:v>1322.396673410389</c:v>
                </c:pt>
                <c:pt idx="91">
                  <c:v>1319.8698913861274</c:v>
                </c:pt>
                <c:pt idx="92">
                  <c:v>1317.3751765523662</c:v>
                </c:pt>
                <c:pt idx="93">
                  <c:v>1314.9117836397252</c:v>
                </c:pt>
                <c:pt idx="94">
                  <c:v>1312.4789923959504</c:v>
                </c:pt>
                <c:pt idx="95">
                  <c:v>1310.0761064931928</c:v>
                </c:pt>
                <c:pt idx="96">
                  <c:v>1307.7024524938322</c:v>
                </c:pt>
                <c:pt idx="97">
                  <c:v>1305.3573788711492</c:v>
                </c:pt>
                <c:pt idx="98">
                  <c:v>1303.0402550814033</c:v>
                </c:pt>
                <c:pt idx="99">
                  <c:v>1300.7504706841328</c:v>
                </c:pt>
                <c:pt idx="100">
                  <c:v>1298.4874345077146</c:v>
                </c:pt>
                <c:pt idx="101">
                  <c:v>1296.2505738574339</c:v>
                </c:pt>
                <c:pt idx="102">
                  <c:v>1294.0393337635051</c:v>
                </c:pt>
                <c:pt idx="103">
                  <c:v>1291.8531762666596</c:v>
                </c:pt>
                <c:pt idx="104">
                  <c:v>1289.6915797390841</c:v>
                </c:pt>
                <c:pt idx="105">
                  <c:v>1287.5540382386455</c:v>
                </c:pt>
                <c:pt idx="106">
                  <c:v>1285.4400608944652</c:v>
                </c:pt>
                <c:pt idx="107">
                  <c:v>1283.349171322054</c:v>
                </c:pt>
                <c:pt idx="108">
                  <c:v>1281.2809070663163</c:v>
                </c:pt>
                <c:pt idx="109">
                  <c:v>1279.2348190708608</c:v>
                </c:pt>
                <c:pt idx="110">
                  <c:v>1277.2104711721463</c:v>
                </c:pt>
                <c:pt idx="111">
                  <c:v>1275.2074396170867</c:v>
                </c:pt>
                <c:pt idx="112">
                  <c:v>1273.2253126028288</c:v>
                </c:pt>
                <c:pt idx="113">
                  <c:v>1271.2636898375013</c:v>
                </c:pt>
                <c:pt idx="114">
                  <c:v>1269.3221821207994</c:v>
                </c:pt>
                <c:pt idx="115">
                  <c:v>1267.4004109433479</c:v>
                </c:pt>
                <c:pt idx="116">
                  <c:v>1265.4980081038489</c:v>
                </c:pt>
                <c:pt idx="117">
                  <c:v>1263.61461534308</c:v>
                </c:pt>
                <c:pt idx="118">
                  <c:v>1261.7498839938628</c:v>
                </c:pt>
                <c:pt idx="119">
                  <c:v>1259.9034746461816</c:v>
                </c:pt>
                <c:pt idx="120">
                  <c:v>1258.0750568266701</c:v>
                </c:pt>
                <c:pt idx="121">
                  <c:v>1256.2643086917428</c:v>
                </c:pt>
                <c:pt idx="122">
                  <c:v>1254.470916733685</c:v>
                </c:pt>
                <c:pt idx="123">
                  <c:v>1252.6945754990388</c:v>
                </c:pt>
                <c:pt idx="124">
                  <c:v>1250.9349873187014</c:v>
                </c:pt>
                <c:pt idx="125">
                  <c:v>1249.1918620491306</c:v>
                </c:pt>
                <c:pt idx="126">
                  <c:v>1247.4649168241451</c:v>
                </c:pt>
                <c:pt idx="127">
                  <c:v>1245.7538758167789</c:v>
                </c:pt>
                <c:pt idx="128">
                  <c:v>1244.0584700107293</c:v>
                </c:pt>
                <c:pt idx="129">
                  <c:v>1242.3784369809264</c:v>
                </c:pt>
                <c:pt idx="130">
                  <c:v>1240.7135206828032</c:v>
                </c:pt>
                <c:pt idx="131">
                  <c:v>1239.0634712498495</c:v>
                </c:pt>
                <c:pt idx="132">
                  <c:v>1237.4280447990707</c:v>
                </c:pt>
                <c:pt idx="133">
                  <c:v>1235.8070032439809</c:v>
                </c:pt>
                <c:pt idx="134">
                  <c:v>1234.2001141147866</c:v>
                </c:pt>
                <c:pt idx="135">
                  <c:v>1232.6071503854371</c:v>
                </c:pt>
                <c:pt idx="136">
                  <c:v>1231.027890307221</c:v>
                </c:pt>
                <c:pt idx="137">
                  <c:v>1229.4621172486325</c:v>
                </c:pt>
                <c:pt idx="138">
                  <c:v>1227.9096195412017</c:v>
                </c:pt>
                <c:pt idx="139">
                  <c:v>1226.3701903310584</c:v>
                </c:pt>
                <c:pt idx="140">
                  <c:v>1224.8436274359456</c:v>
                </c:pt>
                <c:pt idx="141">
                  <c:v>1223.3297332074681</c:v>
                </c:pt>
                <c:pt idx="142">
                  <c:v>1221.8283143983347</c:v>
                </c:pt>
                <c:pt idx="143">
                  <c:v>1220.3391820343893</c:v>
                </c:pt>
                <c:pt idx="144">
                  <c:v>1218.8621512912232</c:v>
                </c:pt>
                <c:pt idx="145">
                  <c:v>1217.3970413751656</c:v>
                </c:pt>
                <c:pt idx="146">
                  <c:v>1215.9436754084868</c:v>
                </c:pt>
                <c:pt idx="147">
                  <c:v>1214.5018803186176</c:v>
                </c:pt>
                <c:pt idx="148">
                  <c:v>1213.0714867312315</c:v>
                </c:pt>
                <c:pt idx="149">
                  <c:v>1211.6523288670255</c:v>
                </c:pt>
                <c:pt idx="150">
                  <c:v>1210.2442444420444</c:v>
                </c:pt>
                <c:pt idx="151">
                  <c:v>1208.8470745714164</c:v>
                </c:pt>
                <c:pt idx="152">
                  <c:v>1207.4606636763424</c:v>
                </c:pt>
                <c:pt idx="153">
                  <c:v>1206.0848593942283</c:v>
                </c:pt>
                <c:pt idx="154">
                  <c:v>1204.7195124918219</c:v>
                </c:pt>
                <c:pt idx="155">
                  <c:v>1203.3644767812384</c:v>
                </c:pt>
                <c:pt idx="156">
                  <c:v>1202.0196090387658</c:v>
                </c:pt>
                <c:pt idx="157">
                  <c:v>1200.6847689263268</c:v>
                </c:pt>
                <c:pt idx="158">
                  <c:v>1199.3598189155189</c:v>
                </c:pt>
                <c:pt idx="159">
                  <c:v>1198.0446242140997</c:v>
                </c:pt>
                <c:pt idx="160">
                  <c:v>1196.7390526948577</c:v>
                </c:pt>
                <c:pt idx="161">
                  <c:v>1195.4429748267494</c:v>
                </c:pt>
                <c:pt idx="162">
                  <c:v>1194.1562636082347</c:v>
                </c:pt>
                <c:pt idx="163">
                  <c:v>1192.8787945027193</c:v>
                </c:pt>
                <c:pt idx="164">
                  <c:v>1191.610445376027</c:v>
                </c:pt>
                <c:pt idx="165">
                  <c:v>1190.351096435824</c:v>
                </c:pt>
                <c:pt idx="166">
                  <c:v>1189.1006301729308</c:v>
                </c:pt>
                <c:pt idx="167">
                  <c:v>1187.8589313044388</c:v>
                </c:pt>
                <c:pt idx="168">
                  <c:v>1186.62588671858</c:v>
                </c:pt>
                <c:pt idx="169">
                  <c:v>1185.4013854212751</c:v>
                </c:pt>
                <c:pt idx="170">
                  <c:v>1184.1853184843026</c:v>
                </c:pt>
                <c:pt idx="171">
                  <c:v>1182.9775789950349</c:v>
                </c:pt>
                <c:pt idx="172">
                  <c:v>1181.7780620076765</c:v>
                </c:pt>
                <c:pt idx="173">
                  <c:v>1180.5866644959613</c:v>
                </c:pt>
                <c:pt idx="174">
                  <c:v>1179.4032853072479</c:v>
                </c:pt>
                <c:pt idx="175">
                  <c:v>1178.2278251179698</c:v>
                </c:pt>
                <c:pt idx="176">
                  <c:v>1177.0601863903901</c:v>
                </c:pt>
                <c:pt idx="177">
                  <c:v>1175.9002733306172</c:v>
                </c:pt>
                <c:pt idx="178">
                  <c:v>1174.747991847838</c:v>
                </c:pt>
                <c:pt idx="179">
                  <c:v>1173.6032495147226</c:v>
                </c:pt>
                <c:pt idx="180">
                  <c:v>1172.4659555289684</c:v>
                </c:pt>
                <c:pt idx="181">
                  <c:v>1171.3360206759351</c:v>
                </c:pt>
                <c:pt idx="182">
                  <c:v>1170.2133572923428</c:v>
                </c:pt>
                <c:pt idx="183">
                  <c:v>1169.0978792309918</c:v>
                </c:pt>
                <c:pt idx="184">
                  <c:v>1167.9895018264715</c:v>
                </c:pt>
                <c:pt idx="185">
                  <c:v>1166.8881418618234</c:v>
                </c:pt>
                <c:pt idx="186">
                  <c:v>1165.7937175361351</c:v>
                </c:pt>
                <c:pt idx="187">
                  <c:v>1164.7061484330193</c:v>
                </c:pt>
                <c:pt idx="188">
                  <c:v>1163.6253554899665</c:v>
                </c:pt>
                <c:pt idx="189">
                  <c:v>1162.551260968527</c:v>
                </c:pt>
                <c:pt idx="190">
                  <c:v>1161.4837884253093</c:v>
                </c:pt>
                <c:pt idx="191">
                  <c:v>1160.4228626837551</c:v>
                </c:pt>
                <c:pt idx="192">
                  <c:v>1159.3684098066783</c:v>
                </c:pt>
                <c:pt idx="193">
                  <c:v>1158.3203570695343</c:v>
                </c:pt>
                <c:pt idx="194">
                  <c:v>1157.278632934403</c:v>
                </c:pt>
                <c:pt idx="195">
                  <c:v>1156.2431670246579</c:v>
                </c:pt>
                <c:pt idx="196">
                  <c:v>1155.2138901003043</c:v>
                </c:pt>
                <c:pt idx="197">
                  <c:v>1154.1907340339615</c:v>
                </c:pt>
                <c:pt idx="198">
                  <c:v>1153.1736317874709</c:v>
                </c:pt>
                <c:pt idx="199">
                  <c:v>1152.1625173891118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401-4399-8567-B4812B04A9BA}"/>
            </c:ext>
          </c:extLst>
        </c:ser>
        <c:ser>
          <c:idx val="1"/>
          <c:order val="2"/>
          <c:tx>
            <c:strRef>
              <c:f>GRINIX!$J$2</c:f>
              <c:strCache>
                <c:ptCount val="1"/>
                <c:pt idx="0">
                  <c:v>Optimistisch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GRINIX!$C$3:$C$202</c:f>
              <c:numCache>
                <c:formatCode>General</c:formatCode>
                <c:ptCount val="20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</c:v>
                </c:pt>
                <c:pt idx="13">
                  <c:v>7</c:v>
                </c:pt>
                <c:pt idx="14">
                  <c:v>7.5</c:v>
                </c:pt>
                <c:pt idx="15">
                  <c:v>8</c:v>
                </c:pt>
                <c:pt idx="16">
                  <c:v>8.5</c:v>
                </c:pt>
                <c:pt idx="17">
                  <c:v>9</c:v>
                </c:pt>
                <c:pt idx="18">
                  <c:v>9.5</c:v>
                </c:pt>
                <c:pt idx="19">
                  <c:v>10</c:v>
                </c:pt>
                <c:pt idx="20">
                  <c:v>10.5</c:v>
                </c:pt>
                <c:pt idx="21">
                  <c:v>11</c:v>
                </c:pt>
                <c:pt idx="22">
                  <c:v>11.5</c:v>
                </c:pt>
                <c:pt idx="23">
                  <c:v>12</c:v>
                </c:pt>
                <c:pt idx="24">
                  <c:v>12.5</c:v>
                </c:pt>
                <c:pt idx="25">
                  <c:v>13</c:v>
                </c:pt>
                <c:pt idx="26">
                  <c:v>13.5</c:v>
                </c:pt>
                <c:pt idx="27">
                  <c:v>14</c:v>
                </c:pt>
                <c:pt idx="28">
                  <c:v>14.5</c:v>
                </c:pt>
                <c:pt idx="29">
                  <c:v>15</c:v>
                </c:pt>
                <c:pt idx="30">
                  <c:v>15.5</c:v>
                </c:pt>
                <c:pt idx="31">
                  <c:v>16</c:v>
                </c:pt>
                <c:pt idx="32">
                  <c:v>16.5</c:v>
                </c:pt>
                <c:pt idx="33">
                  <c:v>17</c:v>
                </c:pt>
                <c:pt idx="34">
                  <c:v>17.5</c:v>
                </c:pt>
                <c:pt idx="35">
                  <c:v>18</c:v>
                </c:pt>
                <c:pt idx="36">
                  <c:v>18.5</c:v>
                </c:pt>
                <c:pt idx="37">
                  <c:v>19</c:v>
                </c:pt>
                <c:pt idx="38">
                  <c:v>19.5</c:v>
                </c:pt>
                <c:pt idx="39">
                  <c:v>20</c:v>
                </c:pt>
                <c:pt idx="40">
                  <c:v>20.5</c:v>
                </c:pt>
                <c:pt idx="41">
                  <c:v>21</c:v>
                </c:pt>
                <c:pt idx="42">
                  <c:v>21.5</c:v>
                </c:pt>
                <c:pt idx="43">
                  <c:v>22</c:v>
                </c:pt>
                <c:pt idx="44">
                  <c:v>22.5</c:v>
                </c:pt>
                <c:pt idx="45">
                  <c:v>23</c:v>
                </c:pt>
                <c:pt idx="46">
                  <c:v>23.5</c:v>
                </c:pt>
                <c:pt idx="47">
                  <c:v>24</c:v>
                </c:pt>
                <c:pt idx="48">
                  <c:v>24.5</c:v>
                </c:pt>
                <c:pt idx="49">
                  <c:v>25</c:v>
                </c:pt>
                <c:pt idx="50">
                  <c:v>25.5</c:v>
                </c:pt>
                <c:pt idx="51">
                  <c:v>26</c:v>
                </c:pt>
                <c:pt idx="52">
                  <c:v>26.5</c:v>
                </c:pt>
                <c:pt idx="53">
                  <c:v>27</c:v>
                </c:pt>
                <c:pt idx="54">
                  <c:v>27.5</c:v>
                </c:pt>
                <c:pt idx="55">
                  <c:v>28</c:v>
                </c:pt>
                <c:pt idx="56">
                  <c:v>28.5</c:v>
                </c:pt>
                <c:pt idx="57">
                  <c:v>29</c:v>
                </c:pt>
                <c:pt idx="58">
                  <c:v>29.5</c:v>
                </c:pt>
                <c:pt idx="59">
                  <c:v>30</c:v>
                </c:pt>
                <c:pt idx="60">
                  <c:v>30.5</c:v>
                </c:pt>
                <c:pt idx="61">
                  <c:v>31</c:v>
                </c:pt>
                <c:pt idx="62">
                  <c:v>31.5</c:v>
                </c:pt>
                <c:pt idx="63">
                  <c:v>32</c:v>
                </c:pt>
                <c:pt idx="64">
                  <c:v>32.5</c:v>
                </c:pt>
                <c:pt idx="65">
                  <c:v>33</c:v>
                </c:pt>
                <c:pt idx="66">
                  <c:v>33.5</c:v>
                </c:pt>
                <c:pt idx="67">
                  <c:v>34</c:v>
                </c:pt>
                <c:pt idx="68">
                  <c:v>34.5</c:v>
                </c:pt>
                <c:pt idx="69">
                  <c:v>35</c:v>
                </c:pt>
                <c:pt idx="70">
                  <c:v>35.5</c:v>
                </c:pt>
                <c:pt idx="71">
                  <c:v>36</c:v>
                </c:pt>
                <c:pt idx="72">
                  <c:v>36.5</c:v>
                </c:pt>
                <c:pt idx="73">
                  <c:v>37</c:v>
                </c:pt>
                <c:pt idx="74">
                  <c:v>37.5</c:v>
                </c:pt>
                <c:pt idx="75">
                  <c:v>38</c:v>
                </c:pt>
                <c:pt idx="76">
                  <c:v>38.5</c:v>
                </c:pt>
                <c:pt idx="77">
                  <c:v>39</c:v>
                </c:pt>
                <c:pt idx="78">
                  <c:v>39.5</c:v>
                </c:pt>
                <c:pt idx="79">
                  <c:v>40</c:v>
                </c:pt>
                <c:pt idx="80">
                  <c:v>40.5</c:v>
                </c:pt>
                <c:pt idx="81">
                  <c:v>41</c:v>
                </c:pt>
                <c:pt idx="82">
                  <c:v>41.5</c:v>
                </c:pt>
                <c:pt idx="83">
                  <c:v>42</c:v>
                </c:pt>
                <c:pt idx="84">
                  <c:v>42.5</c:v>
                </c:pt>
                <c:pt idx="85">
                  <c:v>43</c:v>
                </c:pt>
                <c:pt idx="86">
                  <c:v>43.5</c:v>
                </c:pt>
                <c:pt idx="87">
                  <c:v>44</c:v>
                </c:pt>
                <c:pt idx="88">
                  <c:v>44.5</c:v>
                </c:pt>
                <c:pt idx="89">
                  <c:v>45</c:v>
                </c:pt>
                <c:pt idx="90">
                  <c:v>45.5</c:v>
                </c:pt>
                <c:pt idx="91">
                  <c:v>46</c:v>
                </c:pt>
                <c:pt idx="92">
                  <c:v>46.5</c:v>
                </c:pt>
                <c:pt idx="93">
                  <c:v>47</c:v>
                </c:pt>
                <c:pt idx="94">
                  <c:v>47.5</c:v>
                </c:pt>
                <c:pt idx="95">
                  <c:v>48</c:v>
                </c:pt>
                <c:pt idx="96">
                  <c:v>48.5</c:v>
                </c:pt>
                <c:pt idx="97">
                  <c:v>49</c:v>
                </c:pt>
                <c:pt idx="98">
                  <c:v>49.5</c:v>
                </c:pt>
                <c:pt idx="99">
                  <c:v>50</c:v>
                </c:pt>
                <c:pt idx="100">
                  <c:v>50.5</c:v>
                </c:pt>
                <c:pt idx="101">
                  <c:v>51</c:v>
                </c:pt>
                <c:pt idx="102">
                  <c:v>51.5</c:v>
                </c:pt>
                <c:pt idx="103">
                  <c:v>52</c:v>
                </c:pt>
                <c:pt idx="104">
                  <c:v>52.5</c:v>
                </c:pt>
                <c:pt idx="105">
                  <c:v>53</c:v>
                </c:pt>
                <c:pt idx="106">
                  <c:v>53.5</c:v>
                </c:pt>
                <c:pt idx="107">
                  <c:v>54</c:v>
                </c:pt>
                <c:pt idx="108">
                  <c:v>54.5</c:v>
                </c:pt>
                <c:pt idx="109">
                  <c:v>55</c:v>
                </c:pt>
                <c:pt idx="110">
                  <c:v>55.5</c:v>
                </c:pt>
                <c:pt idx="111">
                  <c:v>56</c:v>
                </c:pt>
                <c:pt idx="112">
                  <c:v>56.5</c:v>
                </c:pt>
                <c:pt idx="113">
                  <c:v>57</c:v>
                </c:pt>
                <c:pt idx="114">
                  <c:v>57.5</c:v>
                </c:pt>
                <c:pt idx="115">
                  <c:v>58</c:v>
                </c:pt>
                <c:pt idx="116">
                  <c:v>58.5</c:v>
                </c:pt>
                <c:pt idx="117">
                  <c:v>59</c:v>
                </c:pt>
                <c:pt idx="118">
                  <c:v>59.5</c:v>
                </c:pt>
                <c:pt idx="119">
                  <c:v>60</c:v>
                </c:pt>
                <c:pt idx="120">
                  <c:v>60.5</c:v>
                </c:pt>
                <c:pt idx="121">
                  <c:v>61</c:v>
                </c:pt>
                <c:pt idx="122">
                  <c:v>61.5</c:v>
                </c:pt>
                <c:pt idx="123">
                  <c:v>62</c:v>
                </c:pt>
                <c:pt idx="124">
                  <c:v>62.5</c:v>
                </c:pt>
                <c:pt idx="125">
                  <c:v>63</c:v>
                </c:pt>
                <c:pt idx="126">
                  <c:v>63.5</c:v>
                </c:pt>
                <c:pt idx="127">
                  <c:v>64</c:v>
                </c:pt>
                <c:pt idx="128">
                  <c:v>64.5</c:v>
                </c:pt>
                <c:pt idx="129">
                  <c:v>65</c:v>
                </c:pt>
                <c:pt idx="130">
                  <c:v>65.5</c:v>
                </c:pt>
                <c:pt idx="131">
                  <c:v>66</c:v>
                </c:pt>
                <c:pt idx="132">
                  <c:v>66.5</c:v>
                </c:pt>
                <c:pt idx="133">
                  <c:v>67</c:v>
                </c:pt>
                <c:pt idx="134">
                  <c:v>67.5</c:v>
                </c:pt>
                <c:pt idx="135">
                  <c:v>68</c:v>
                </c:pt>
                <c:pt idx="136">
                  <c:v>68.5</c:v>
                </c:pt>
                <c:pt idx="137">
                  <c:v>69</c:v>
                </c:pt>
                <c:pt idx="138">
                  <c:v>69.5</c:v>
                </c:pt>
                <c:pt idx="139">
                  <c:v>70</c:v>
                </c:pt>
                <c:pt idx="140">
                  <c:v>70.5</c:v>
                </c:pt>
                <c:pt idx="141">
                  <c:v>71</c:v>
                </c:pt>
                <c:pt idx="142">
                  <c:v>71.5</c:v>
                </c:pt>
                <c:pt idx="143">
                  <c:v>72</c:v>
                </c:pt>
                <c:pt idx="144">
                  <c:v>72.5</c:v>
                </c:pt>
                <c:pt idx="145">
                  <c:v>73</c:v>
                </c:pt>
                <c:pt idx="146">
                  <c:v>73.5</c:v>
                </c:pt>
                <c:pt idx="147">
                  <c:v>74</c:v>
                </c:pt>
                <c:pt idx="148">
                  <c:v>74.5</c:v>
                </c:pt>
                <c:pt idx="149">
                  <c:v>75</c:v>
                </c:pt>
                <c:pt idx="150">
                  <c:v>75.5</c:v>
                </c:pt>
                <c:pt idx="151">
                  <c:v>76</c:v>
                </c:pt>
                <c:pt idx="152">
                  <c:v>76.5</c:v>
                </c:pt>
                <c:pt idx="153">
                  <c:v>77</c:v>
                </c:pt>
                <c:pt idx="154">
                  <c:v>77.5</c:v>
                </c:pt>
                <c:pt idx="155">
                  <c:v>78</c:v>
                </c:pt>
                <c:pt idx="156">
                  <c:v>78.5</c:v>
                </c:pt>
                <c:pt idx="157">
                  <c:v>79</c:v>
                </c:pt>
                <c:pt idx="158">
                  <c:v>79.5</c:v>
                </c:pt>
                <c:pt idx="159">
                  <c:v>80</c:v>
                </c:pt>
                <c:pt idx="160">
                  <c:v>80.5</c:v>
                </c:pt>
                <c:pt idx="161">
                  <c:v>81</c:v>
                </c:pt>
                <c:pt idx="162">
                  <c:v>81.5</c:v>
                </c:pt>
                <c:pt idx="163">
                  <c:v>82</c:v>
                </c:pt>
                <c:pt idx="164">
                  <c:v>82.5</c:v>
                </c:pt>
                <c:pt idx="165">
                  <c:v>83</c:v>
                </c:pt>
                <c:pt idx="166">
                  <c:v>83.5</c:v>
                </c:pt>
                <c:pt idx="167">
                  <c:v>84</c:v>
                </c:pt>
                <c:pt idx="168">
                  <c:v>84.5</c:v>
                </c:pt>
                <c:pt idx="169">
                  <c:v>85</c:v>
                </c:pt>
                <c:pt idx="170">
                  <c:v>85.5</c:v>
                </c:pt>
                <c:pt idx="171">
                  <c:v>86</c:v>
                </c:pt>
                <c:pt idx="172">
                  <c:v>86.5</c:v>
                </c:pt>
                <c:pt idx="173">
                  <c:v>87</c:v>
                </c:pt>
                <c:pt idx="174">
                  <c:v>87.5</c:v>
                </c:pt>
                <c:pt idx="175">
                  <c:v>88</c:v>
                </c:pt>
                <c:pt idx="176">
                  <c:v>88.5</c:v>
                </c:pt>
                <c:pt idx="177">
                  <c:v>89</c:v>
                </c:pt>
                <c:pt idx="178">
                  <c:v>89.5</c:v>
                </c:pt>
                <c:pt idx="179">
                  <c:v>90</c:v>
                </c:pt>
                <c:pt idx="180">
                  <c:v>90.5</c:v>
                </c:pt>
                <c:pt idx="181">
                  <c:v>91</c:v>
                </c:pt>
                <c:pt idx="182">
                  <c:v>91.5</c:v>
                </c:pt>
                <c:pt idx="183">
                  <c:v>92</c:v>
                </c:pt>
                <c:pt idx="184">
                  <c:v>92.5</c:v>
                </c:pt>
                <c:pt idx="185">
                  <c:v>93</c:v>
                </c:pt>
                <c:pt idx="186">
                  <c:v>93.5</c:v>
                </c:pt>
                <c:pt idx="187">
                  <c:v>94</c:v>
                </c:pt>
                <c:pt idx="188">
                  <c:v>94.5</c:v>
                </c:pt>
                <c:pt idx="189">
                  <c:v>95</c:v>
                </c:pt>
                <c:pt idx="190">
                  <c:v>95.5</c:v>
                </c:pt>
                <c:pt idx="191">
                  <c:v>96</c:v>
                </c:pt>
                <c:pt idx="192">
                  <c:v>96.5</c:v>
                </c:pt>
                <c:pt idx="193">
                  <c:v>97</c:v>
                </c:pt>
                <c:pt idx="194">
                  <c:v>97.5</c:v>
                </c:pt>
                <c:pt idx="195">
                  <c:v>98</c:v>
                </c:pt>
                <c:pt idx="196">
                  <c:v>98.5</c:v>
                </c:pt>
                <c:pt idx="197">
                  <c:v>99</c:v>
                </c:pt>
                <c:pt idx="198">
                  <c:v>99.5</c:v>
                </c:pt>
                <c:pt idx="199">
                  <c:v>100</c:v>
                </c:pt>
              </c:numCache>
            </c:numRef>
          </c:xVal>
          <c:yVal>
            <c:numRef>
              <c:f>GRINIX!$N$3:$N$202</c:f>
              <c:numCache>
                <c:formatCode>General</c:formatCode>
                <c:ptCount val="200"/>
                <c:pt idx="0">
                  <c:v>2770.7811964130556</c:v>
                </c:pt>
                <c:pt idx="1">
                  <c:v>2440.6962983271715</c:v>
                </c:pt>
                <c:pt idx="2">
                  <c:v>2266.1520296180961</c:v>
                </c:pt>
                <c:pt idx="3">
                  <c:v>2149.9346207414901</c:v>
                </c:pt>
                <c:pt idx="4">
                  <c:v>2063.9098365627297</c:v>
                </c:pt>
                <c:pt idx="5">
                  <c:v>1996.1839200062766</c:v>
                </c:pt>
                <c:pt idx="6">
                  <c:v>1940.6592666708727</c:v>
                </c:pt>
                <c:pt idx="7">
                  <c:v>1893.8115637864807</c:v>
                </c:pt>
                <c:pt idx="8">
                  <c:v>1853.4285666404701</c:v>
                </c:pt>
                <c:pt idx="9">
                  <c:v>1818.0349659875271</c:v>
                </c:pt>
                <c:pt idx="10">
                  <c:v>1786.6001672204075</c:v>
                </c:pt>
                <c:pt idx="11">
                  <c:v>1758.3772802582682</c:v>
                </c:pt>
                <c:pt idx="12">
                  <c:v>1732.8086139862094</c:v>
                </c:pt>
                <c:pt idx="13">
                  <c:v>1709.4673136260942</c:v>
                </c:pt>
                <c:pt idx="14">
                  <c:v>1688.019779811634</c:v>
                </c:pt>
                <c:pt idx="15">
                  <c:v>1668.2006069070328</c:v>
                </c:pt>
                <c:pt idx="16">
                  <c:v>1649.7953647250022</c:v>
                </c:pt>
                <c:pt idx="17">
                  <c:v>1632.6284614856547</c:v>
                </c:pt>
                <c:pt idx="18">
                  <c:v>1616.5543952250689</c:v>
                </c:pt>
                <c:pt idx="19">
                  <c:v>1601.4513226303968</c:v>
                </c:pt>
                <c:pt idx="20">
                  <c:v>1587.2162484921653</c:v>
                </c:pt>
                <c:pt idx="21">
                  <c:v>1573.7613711145968</c:v>
                </c:pt>
                <c:pt idx="22">
                  <c:v>1561.0112669583609</c:v>
                </c:pt>
                <c:pt idx="23">
                  <c:v>1548.900694340201</c:v>
                </c:pt>
                <c:pt idx="24">
                  <c:v>1537.3728603957841</c:v>
                </c:pt>
                <c:pt idx="25">
                  <c:v>1526.3780392838705</c:v>
                </c:pt>
                <c:pt idx="26">
                  <c:v>1515.8724598975227</c:v>
                </c:pt>
                <c:pt idx="27">
                  <c:v>1505.8174026443462</c:v>
                </c:pt>
                <c:pt idx="28">
                  <c:v>1496.1784600534154</c:v>
                </c:pt>
                <c:pt idx="29">
                  <c:v>1486.9249269566353</c:v>
                </c:pt>
                <c:pt idx="30">
                  <c:v>1478.0292940402937</c:v>
                </c:pt>
                <c:pt idx="31">
                  <c:v>1469.466824524445</c:v>
                </c:pt>
                <c:pt idx="32">
                  <c:v>1461.2151981917066</c:v>
                </c:pt>
                <c:pt idx="33">
                  <c:v>1453.2542103629039</c:v>
                </c:pt>
                <c:pt idx="34">
                  <c:v>1445.565515993753</c:v>
                </c:pt>
                <c:pt idx="35">
                  <c:v>1438.1324110507617</c:v>
                </c:pt>
                <c:pt idx="36">
                  <c:v>1430.939644864638</c:v>
                </c:pt>
                <c:pt idx="37">
                  <c:v>1423.9732583641235</c:v>
                </c:pt>
                <c:pt idx="38">
                  <c:v>1417.2204440423004</c:v>
                </c:pt>
                <c:pt idx="39">
                  <c:v>1410.6694242602612</c:v>
                </c:pt>
                <c:pt idx="40">
                  <c:v>1404.309345094043</c:v>
                </c:pt>
                <c:pt idx="41">
                  <c:v>1398.1301834134658</c:v>
                </c:pt>
                <c:pt idx="42">
                  <c:v>1392.1226652714231</c:v>
                </c:pt>
                <c:pt idx="43">
                  <c:v>1386.2781939989313</c:v>
                </c:pt>
                <c:pt idx="44">
                  <c:v>1380.588786659777</c:v>
                </c:pt>
                <c:pt idx="45">
                  <c:v>1375.0470177307739</c:v>
                </c:pt>
                <c:pt idx="46">
                  <c:v>1369.6459690485153</c:v>
                </c:pt>
                <c:pt idx="47">
                  <c:v>1364.3791852082961</c:v>
                </c:pt>
                <c:pt idx="48">
                  <c:v>1359.2406337212947</c:v>
                </c:pt>
                <c:pt idx="49">
                  <c:v>1354.2246693366383</c:v>
                </c:pt>
                <c:pt idx="50">
                  <c:v>1349.3260020192315</c:v>
                </c:pt>
                <c:pt idx="51">
                  <c:v>1344.5396681451484</c:v>
                </c:pt>
                <c:pt idx="52">
                  <c:v>1339.8610045362284</c:v>
                </c:pt>
                <c:pt idx="53">
                  <c:v>1335.285625006255</c:v>
                </c:pt>
                <c:pt idx="54">
                  <c:v>1330.8093991342064</c:v>
                </c:pt>
                <c:pt idx="55">
                  <c:v>1326.4284330168382</c:v>
                </c:pt>
                <c:pt idx="56">
                  <c:v>1322.139051784306</c:v>
                </c:pt>
                <c:pt idx="57">
                  <c:v>1317.9377836895194</c:v>
                </c:pt>
                <c:pt idx="58">
                  <c:v>1313.8213456051319</c:v>
                </c:pt>
                <c:pt idx="59">
                  <c:v>1309.7866297820954</c:v>
                </c:pt>
                <c:pt idx="60">
                  <c:v>1305.8306917410202</c:v>
                </c:pt>
                <c:pt idx="61">
                  <c:v>1301.9507391826144</c:v>
                </c:pt>
                <c:pt idx="62">
                  <c:v>1298.1441218165157</c:v>
                </c:pt>
                <c:pt idx="63">
                  <c:v>1294.4083220192074</c:v>
                </c:pt>
                <c:pt idx="64">
                  <c:v>1290.7409462416526</c:v>
                </c:pt>
                <c:pt idx="65">
                  <c:v>1287.1397170959583</c:v>
                </c:pt>
                <c:pt idx="66">
                  <c:v>1283.6024660580154</c:v>
                </c:pt>
                <c:pt idx="67">
                  <c:v>1280.1271267297686</c:v>
                </c:pt>
                <c:pt idx="68">
                  <c:v>1276.711728610652</c:v>
                </c:pt>
                <c:pt idx="69">
                  <c:v>1273.3543913329611</c:v>
                </c:pt>
                <c:pt idx="70">
                  <c:v>1270.0533193205063</c:v>
                </c:pt>
                <c:pt idx="71">
                  <c:v>1266.8067968340076</c:v>
                </c:pt>
                <c:pt idx="72">
                  <c:v>1263.6131833702659</c:v>
                </c:pt>
                <c:pt idx="73">
                  <c:v>1260.4709093853958</c:v>
                </c:pt>
                <c:pt idx="74">
                  <c:v>1257.3784723152555</c:v>
                </c:pt>
                <c:pt idx="75">
                  <c:v>1254.3344328687608</c:v>
                </c:pt>
                <c:pt idx="76">
                  <c:v>1251.3374115720476</c:v>
                </c:pt>
                <c:pt idx="77">
                  <c:v>1248.3860855435007</c:v>
                </c:pt>
                <c:pt idx="78">
                  <c:v>1245.4791854814766</c:v>
                </c:pt>
                <c:pt idx="79">
                  <c:v>1242.6154928482022</c:v>
                </c:pt>
                <c:pt idx="80">
                  <c:v>1239.793837234791</c:v>
                </c:pt>
                <c:pt idx="81">
                  <c:v>1237.0130938936577</c:v>
                </c:pt>
                <c:pt idx="82">
                  <c:v>1234.2721814257961</c:v>
                </c:pt>
                <c:pt idx="83">
                  <c:v>1231.5700596114584</c:v>
                </c:pt>
                <c:pt idx="84">
                  <c:v>1228.9057273737617</c:v>
                </c:pt>
                <c:pt idx="85">
                  <c:v>1226.2782208656206</c:v>
                </c:pt>
                <c:pt idx="86">
                  <c:v>1223.6866116711851</c:v>
                </c:pt>
                <c:pt idx="87">
                  <c:v>1221.1300051137177</c:v>
                </c:pt>
                <c:pt idx="88">
                  <c:v>1218.6075386624689</c:v>
                </c:pt>
                <c:pt idx="89">
                  <c:v>1216.1183804317234</c:v>
                </c:pt>
                <c:pt idx="90">
                  <c:v>1213.6617277657235</c:v>
                </c:pt>
                <c:pt idx="91">
                  <c:v>1211.236805903676</c:v>
                </c:pt>
                <c:pt idx="92">
                  <c:v>1208.8428667194889</c:v>
                </c:pt>
                <c:pt idx="93">
                  <c:v>1206.4791875313053</c:v>
                </c:pt>
                <c:pt idx="94">
                  <c:v>1204.1450699762704</c:v>
                </c:pt>
                <c:pt idx="95">
                  <c:v>1201.8398389463096</c:v>
                </c:pt>
                <c:pt idx="96">
                  <c:v>1199.5628415810179</c:v>
                </c:pt>
                <c:pt idx="97">
                  <c:v>1197.3134463140354</c:v>
                </c:pt>
                <c:pt idx="98">
                  <c:v>1195.0910419695601</c:v>
                </c:pt>
                <c:pt idx="99">
                  <c:v>1192.8950369058798</c:v>
                </c:pt>
                <c:pt idx="100">
                  <c:v>1190.7248582030368</c:v>
                </c:pt>
                <c:pt idx="101">
                  <c:v>1188.5799508919395</c:v>
                </c:pt>
                <c:pt idx="102">
                  <c:v>1186.4597772224195</c:v>
                </c:pt>
                <c:pt idx="103">
                  <c:v>1184.3638159679135</c:v>
                </c:pt>
                <c:pt idx="104">
                  <c:v>1182.2915617645981</c:v>
                </c:pt>
                <c:pt idx="105">
                  <c:v>1180.2425244829735</c:v>
                </c:pt>
                <c:pt idx="106">
                  <c:v>1178.2162286299942</c:v>
                </c:pt>
                <c:pt idx="107">
                  <c:v>1176.2122127800121</c:v>
                </c:pt>
                <c:pt idx="108">
                  <c:v>1174.2300290328735</c:v>
                </c:pt>
                <c:pt idx="109">
                  <c:v>1172.2692424976499</c:v>
                </c:pt>
                <c:pt idx="110">
                  <c:v>1170.3294308005638</c:v>
                </c:pt>
                <c:pt idx="111">
                  <c:v>1168.4101836157718</c:v>
                </c:pt>
                <c:pt idx="112">
                  <c:v>1166.5111022177459</c:v>
                </c:pt>
                <c:pt idx="113">
                  <c:v>1164.6317990540792</c:v>
                </c:pt>
                <c:pt idx="114">
                  <c:v>1162.7718973376197</c:v>
                </c:pt>
                <c:pt idx="115">
                  <c:v>1160.9310306568852</c:v>
                </c:pt>
                <c:pt idx="116">
                  <c:v>1159.1088426038034</c:v>
                </c:pt>
                <c:pt idx="117">
                  <c:v>1157.3049864178588</c:v>
                </c:pt>
                <c:pt idx="118">
                  <c:v>1155.5191246457898</c:v>
                </c:pt>
                <c:pt idx="119">
                  <c:v>1153.7509288160395</c:v>
                </c:pt>
                <c:pt idx="120">
                  <c:v>1152.0000791271962</c:v>
                </c:pt>
                <c:pt idx="121">
                  <c:v>1150.2662641497127</c:v>
                </c:pt>
                <c:pt idx="122">
                  <c:v>1148.5491805402414</c:v>
                </c:pt>
                <c:pt idx="123">
                  <c:v>1146.8485327679477</c:v>
                </c:pt>
                <c:pt idx="124">
                  <c:v>1145.1640328522071</c:v>
                </c:pt>
                <c:pt idx="125">
                  <c:v>1143.4954001111309</c:v>
                </c:pt>
                <c:pt idx="126">
                  <c:v>1141.8423609203862</c:v>
                </c:pt>
                <c:pt idx="127">
                  <c:v>1140.204648481812</c:v>
                </c:pt>
                <c:pt idx="128">
                  <c:v>1138.5820026013666</c:v>
                </c:pt>
                <c:pt idx="129">
                  <c:v>1136.9741694759493</c:v>
                </c:pt>
                <c:pt idx="130">
                  <c:v>1135.3809014886897</c:v>
                </c:pt>
                <c:pt idx="131">
                  <c:v>1133.8019570122938</c:v>
                </c:pt>
                <c:pt idx="132">
                  <c:v>1132.2371002200859</c:v>
                </c:pt>
                <c:pt idx="133">
                  <c:v>1130.6861009043714</c:v>
                </c:pt>
                <c:pt idx="134">
                  <c:v>1129.148734301803</c:v>
                </c:pt>
                <c:pt idx="135">
                  <c:v>1127.6247809254196</c:v>
                </c:pt>
                <c:pt idx="136">
                  <c:v>1126.1140264030544</c:v>
                </c:pt>
                <c:pt idx="137">
                  <c:v>1124.6162613218391</c:v>
                </c:pt>
                <c:pt idx="138">
                  <c:v>1123.1312810785148</c:v>
                </c:pt>
                <c:pt idx="139">
                  <c:v>1121.6588857353058</c:v>
                </c:pt>
                <c:pt idx="140">
                  <c:v>1120.1988798811062</c:v>
                </c:pt>
                <c:pt idx="141">
                  <c:v>1118.7510724977469</c:v>
                </c:pt>
                <c:pt idx="142">
                  <c:v>1117.3152768311231</c:v>
                </c:pt>
                <c:pt idx="143">
                  <c:v>1115.8913102669753</c:v>
                </c:pt>
                <c:pt idx="144">
                  <c:v>1114.4789942111252</c:v>
                </c:pt>
                <c:pt idx="145">
                  <c:v>1113.0781539739662</c:v>
                </c:pt>
                <c:pt idx="146">
                  <c:v>1111.68861865905</c:v>
                </c:pt>
                <c:pt idx="147">
                  <c:v>1110.310221055578</c:v>
                </c:pt>
                <c:pt idx="148">
                  <c:v>1108.9427975346441</c:v>
                </c:pt>
                <c:pt idx="149">
                  <c:v>1107.586187949076</c:v>
                </c:pt>
                <c:pt idx="150">
                  <c:v>1106.2402355367178</c:v>
                </c:pt>
                <c:pt idx="151">
                  <c:v>1104.904786827025</c:v>
                </c:pt>
                <c:pt idx="152">
                  <c:v>1103.5796915508272</c:v>
                </c:pt>
                <c:pt idx="153">
                  <c:v>1102.2648025531437</c:v>
                </c:pt>
                <c:pt idx="154">
                  <c:v>1100.9599757089122</c:v>
                </c:pt>
                <c:pt idx="155">
                  <c:v>1099.6650698415326</c:v>
                </c:pt>
                <c:pt idx="156">
                  <c:v>1098.3799466441037</c:v>
                </c:pt>
                <c:pt idx="157">
                  <c:v>1097.104470603248</c:v>
                </c:pt>
                <c:pt idx="158">
                  <c:v>1095.838508925435</c:v>
                </c:pt>
                <c:pt idx="159">
                  <c:v>1094.5819314656837</c:v>
                </c:pt>
                <c:pt idx="160">
                  <c:v>1093.3346106585795</c:v>
                </c:pt>
                <c:pt idx="161">
                  <c:v>1092.0964214514961</c:v>
                </c:pt>
                <c:pt idx="162">
                  <c:v>1090.867241239946</c:v>
                </c:pt>
                <c:pt idx="163">
                  <c:v>1089.6469498049842</c:v>
                </c:pt>
                <c:pt idx="164">
                  <c:v>1088.4354292525795</c:v>
                </c:pt>
                <c:pt idx="165">
                  <c:v>1087.2325639548824</c:v>
                </c:pt>
                <c:pt idx="166">
                  <c:v>1086.0382404933239</c:v>
                </c:pt>
                <c:pt idx="167">
                  <c:v>1084.8523476034716</c:v>
                </c:pt>
                <c:pt idx="168">
                  <c:v>1083.6747761215815</c:v>
                </c:pt>
                <c:pt idx="169">
                  <c:v>1082.5054189327855</c:v>
                </c:pt>
                <c:pt idx="170">
                  <c:v>1081.3441709208478</c:v>
                </c:pt>
                <c:pt idx="171">
                  <c:v>1080.1909289194448</c:v>
                </c:pt>
                <c:pt idx="172">
                  <c:v>1079.0455916649053</c:v>
                </c:pt>
                <c:pt idx="173">
                  <c:v>1077.9080597503607</c:v>
                </c:pt>
                <c:pt idx="174">
                  <c:v>1076.7782355812606</c:v>
                </c:pt>
                <c:pt idx="175">
                  <c:v>1075.6560233321952</c:v>
                </c:pt>
                <c:pt idx="176">
                  <c:v>1074.541328904992</c:v>
                </c:pt>
                <c:pt idx="177">
                  <c:v>1073.4340598880278</c:v>
                </c:pt>
                <c:pt idx="178">
                  <c:v>1072.3341255167293</c:v>
                </c:pt>
                <c:pt idx="179">
                  <c:v>1071.2414366352077</c:v>
                </c:pt>
                <c:pt idx="180">
                  <c:v>1070.1559056589988</c:v>
                </c:pt>
                <c:pt idx="181">
                  <c:v>1069.0774465388613</c:v>
                </c:pt>
                <c:pt idx="182">
                  <c:v>1068.0059747256093</c:v>
                </c:pt>
                <c:pt idx="183">
                  <c:v>1066.9414071359322</c:v>
                </c:pt>
                <c:pt idx="184">
                  <c:v>1065.8836621191781</c:v>
                </c:pt>
                <c:pt idx="185">
                  <c:v>1064.8326594250593</c:v>
                </c:pt>
                <c:pt idx="186">
                  <c:v>1063.7883201722648</c:v>
                </c:pt>
                <c:pt idx="187">
                  <c:v>1062.7505668179272</c:v>
                </c:pt>
                <c:pt idx="188">
                  <c:v>1061.7193231279416</c:v>
                </c:pt>
                <c:pt idx="189">
                  <c:v>1060.6945141480849</c:v>
                </c:pt>
                <c:pt idx="190">
                  <c:v>1059.6760661759279</c:v>
                </c:pt>
                <c:pt idx="191">
                  <c:v>1058.6639067335052</c:v>
                </c:pt>
                <c:pt idx="192">
                  <c:v>1057.6579645407178</c:v>
                </c:pt>
                <c:pt idx="193">
                  <c:v>1056.6581694894519</c:v>
                </c:pt>
                <c:pt idx="194">
                  <c:v>1055.6644526183854</c:v>
                </c:pt>
                <c:pt idx="195">
                  <c:v>1054.676746088461</c:v>
                </c:pt>
                <c:pt idx="196">
                  <c:v>1053.6949831590073</c:v>
                </c:pt>
                <c:pt idx="197">
                  <c:v>1052.7190981644858</c:v>
                </c:pt>
                <c:pt idx="198">
                  <c:v>1051.7490264918454</c:v>
                </c:pt>
                <c:pt idx="199">
                  <c:v>1050.784704558462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401-4399-8567-B4812B04A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5727424"/>
        <c:axId val="315729504"/>
      </c:scatterChart>
      <c:valAx>
        <c:axId val="31572742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bg1"/>
                    </a:solidFill>
                  </a:rPr>
                  <a:t>Elektrolyse Leistung in MW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15729504"/>
        <c:crosses val="autoZero"/>
        <c:crossBetween val="midCat"/>
        <c:majorUnit val="10"/>
      </c:valAx>
      <c:valAx>
        <c:axId val="3157295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bg1"/>
                    </a:solidFill>
                  </a:rPr>
                  <a:t>€/kW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157274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5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5</xdr:row>
      <xdr:rowOff>137160</xdr:rowOff>
    </xdr:from>
    <xdr:to>
      <xdr:col>11</xdr:col>
      <xdr:colOff>781370</xdr:colOff>
      <xdr:row>16</xdr:row>
      <xdr:rowOff>15547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17418AC-6020-4DFF-A1FB-468799F07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4220" y="1051560"/>
          <a:ext cx="6214430" cy="18900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1569720</xdr:colOff>
      <xdr:row>6</xdr:row>
      <xdr:rowOff>38100</xdr:rowOff>
    </xdr:from>
    <xdr:to>
      <xdr:col>13</xdr:col>
      <xdr:colOff>777996</xdr:colOff>
      <xdr:row>20</xdr:row>
      <xdr:rowOff>131330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02DC01A-1900-4F51-8C82-802727315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5760" y="1150620"/>
          <a:ext cx="8718036" cy="26519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291102</xdr:colOff>
      <xdr:row>2</xdr:row>
      <xdr:rowOff>170859</xdr:rowOff>
    </xdr:from>
    <xdr:to>
      <xdr:col>16</xdr:col>
      <xdr:colOff>490078</xdr:colOff>
      <xdr:row>20</xdr:row>
      <xdr:rowOff>125250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9807949-FE16-4666-90EB-52EC7F5087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299285</xdr:colOff>
      <xdr:row>21</xdr:row>
      <xdr:rowOff>61813</xdr:rowOff>
    </xdr:from>
    <xdr:to>
      <xdr:col>16</xdr:col>
      <xdr:colOff>521892</xdr:colOff>
      <xdr:row>38</xdr:row>
      <xdr:rowOff>167735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BC59D968-5801-4E9F-9E65-899A11542E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483049</xdr:colOff>
      <xdr:row>21</xdr:row>
      <xdr:rowOff>100484</xdr:rowOff>
    </xdr:from>
    <xdr:to>
      <xdr:col>10</xdr:col>
      <xdr:colOff>0</xdr:colOff>
      <xdr:row>38</xdr:row>
      <xdr:rowOff>159099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DCE14B40-9D17-48FA-AFBC-C2A7D8CF03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125137</xdr:colOff>
      <xdr:row>20</xdr:row>
      <xdr:rowOff>108856</xdr:rowOff>
    </xdr:from>
    <xdr:to>
      <xdr:col>5</xdr:col>
      <xdr:colOff>309358</xdr:colOff>
      <xdr:row>21</xdr:row>
      <xdr:rowOff>389466</xdr:rowOff>
    </xdr:to>
    <xdr:sp macro="" textlink="">
      <xdr:nvSpPr>
        <xdr:cNvPr id="5" name="Sprechblase: rechteckig 4">
          <a:extLst>
            <a:ext uri="{FF2B5EF4-FFF2-40B4-BE49-F238E27FC236}">
              <a16:creationId xmlns:a16="http://schemas.microsoft.com/office/drawing/2014/main" id="{DB9D965F-BBB4-4D2E-AB4C-4FD23906A3B8}"/>
            </a:ext>
          </a:extLst>
        </xdr:cNvPr>
        <xdr:cNvSpPr/>
      </xdr:nvSpPr>
      <xdr:spPr>
        <a:xfrm>
          <a:off x="4062137" y="4096656"/>
          <a:ext cx="1445754" cy="466877"/>
        </a:xfrm>
        <a:prstGeom prst="wedgeRectCallout">
          <a:avLst>
            <a:gd name="adj1" fmla="val -93096"/>
            <a:gd name="adj2" fmla="val -49218"/>
          </a:avLst>
        </a:prstGeom>
        <a:solidFill>
          <a:srgbClr val="09813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Währung</a:t>
          </a:r>
          <a:r>
            <a:rPr lang="de-DE" sz="1100" baseline="0"/>
            <a:t> kann hier geändert werden</a:t>
          </a:r>
          <a:endParaRPr lang="de-DE" sz="1100"/>
        </a:p>
      </xdr:txBody>
    </xdr:sp>
    <xdr:clientData/>
  </xdr:twoCellAnchor>
  <xdr:twoCellAnchor>
    <xdr:from>
      <xdr:col>10</xdr:col>
      <xdr:colOff>304800</xdr:colOff>
      <xdr:row>39</xdr:row>
      <xdr:rowOff>93133</xdr:rowOff>
    </xdr:from>
    <xdr:to>
      <xdr:col>16</xdr:col>
      <xdr:colOff>527407</xdr:colOff>
      <xdr:row>57</xdr:row>
      <xdr:rowOff>29721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2A13D758-9A57-448A-BC68-E7F529C4BE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3</xdr:row>
      <xdr:rowOff>53340</xdr:rowOff>
    </xdr:from>
    <xdr:to>
      <xdr:col>13</xdr:col>
      <xdr:colOff>327878</xdr:colOff>
      <xdr:row>19</xdr:row>
      <xdr:rowOff>27313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F190D3AA-C0D8-4205-B869-903868B74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601980"/>
          <a:ext cx="10805378" cy="3311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gorre@grinix.de" TargetMode="External"/><Relationship Id="rId1" Type="http://schemas.openxmlformats.org/officeDocument/2006/relationships/hyperlink" Target="http://www.grinix.d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B5E97-C33F-415C-87D4-67F1040AC6C5}">
  <sheetPr>
    <tabColor theme="9" tint="0.79998168889431442"/>
  </sheetPr>
  <dimension ref="B3:L19"/>
  <sheetViews>
    <sheetView tabSelected="1" workbookViewId="0">
      <selection activeCell="G23" sqref="G23"/>
    </sheetView>
  </sheetViews>
  <sheetFormatPr baseColWidth="10" defaultRowHeight="14.4" x14ac:dyDescent="0.3"/>
  <cols>
    <col min="1" max="16384" width="11.5546875" style="1"/>
  </cols>
  <sheetData>
    <row r="3" spans="2:12" ht="15" thickBot="1" x14ac:dyDescent="0.35"/>
    <row r="4" spans="2:12" x14ac:dyDescent="0.3">
      <c r="B4" s="102" t="s">
        <v>79</v>
      </c>
      <c r="C4" s="103"/>
      <c r="D4" s="103"/>
      <c r="E4" s="103"/>
      <c r="F4" s="103"/>
      <c r="G4" s="103"/>
      <c r="H4" s="103"/>
      <c r="I4" s="103"/>
      <c r="J4" s="103"/>
      <c r="K4" s="103"/>
      <c r="L4" s="104"/>
    </row>
    <row r="5" spans="2:12" x14ac:dyDescent="0.3"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7"/>
    </row>
    <row r="6" spans="2:12" x14ac:dyDescent="0.3">
      <c r="B6" s="105" t="s">
        <v>82</v>
      </c>
      <c r="C6" s="106"/>
      <c r="D6" s="106" t="s">
        <v>68</v>
      </c>
      <c r="E6" s="106"/>
      <c r="F6" s="106"/>
      <c r="G6" s="106"/>
      <c r="H6" s="106"/>
      <c r="I6" s="106"/>
      <c r="J6" s="106"/>
      <c r="K6" s="106"/>
      <c r="L6" s="107"/>
    </row>
    <row r="7" spans="2:12" x14ac:dyDescent="0.3">
      <c r="B7" s="105"/>
      <c r="C7" s="106"/>
      <c r="D7" s="106" t="s">
        <v>69</v>
      </c>
      <c r="E7" s="106"/>
      <c r="F7" s="106"/>
      <c r="G7" s="106"/>
      <c r="H7" s="106"/>
      <c r="I7" s="106"/>
      <c r="J7" s="106"/>
      <c r="K7" s="106"/>
      <c r="L7" s="107"/>
    </row>
    <row r="8" spans="2:12" x14ac:dyDescent="0.3">
      <c r="B8" s="105"/>
      <c r="C8" s="106"/>
      <c r="D8" s="106" t="s">
        <v>70</v>
      </c>
      <c r="E8" s="106"/>
      <c r="F8" s="106"/>
      <c r="G8" s="106"/>
      <c r="H8" s="106"/>
      <c r="I8" s="106"/>
      <c r="J8" s="106"/>
      <c r="K8" s="106"/>
      <c r="L8" s="107"/>
    </row>
    <row r="9" spans="2:12" x14ac:dyDescent="0.3">
      <c r="B9" s="105"/>
      <c r="C9" s="106"/>
      <c r="D9" s="108" t="s">
        <v>71</v>
      </c>
      <c r="E9" s="106"/>
      <c r="F9" s="106"/>
      <c r="G9" s="106"/>
      <c r="H9" s="106"/>
      <c r="I9" s="106"/>
      <c r="J9" s="106"/>
      <c r="K9" s="106"/>
      <c r="L9" s="107"/>
    </row>
    <row r="10" spans="2:12" x14ac:dyDescent="0.3">
      <c r="B10" s="105"/>
      <c r="C10" s="106"/>
      <c r="D10" s="106"/>
      <c r="E10" s="106"/>
      <c r="F10" s="106"/>
      <c r="G10" s="106"/>
      <c r="H10" s="106"/>
      <c r="I10" s="106"/>
      <c r="J10" s="106"/>
      <c r="K10" s="106"/>
      <c r="L10" s="107"/>
    </row>
    <row r="11" spans="2:12" x14ac:dyDescent="0.3">
      <c r="B11" s="105" t="s">
        <v>72</v>
      </c>
      <c r="C11" s="106"/>
      <c r="D11" s="106" t="s">
        <v>73</v>
      </c>
      <c r="E11" s="106"/>
      <c r="F11" s="106"/>
      <c r="G11" s="106"/>
      <c r="H11" s="106"/>
      <c r="I11" s="106"/>
      <c r="J11" s="106"/>
      <c r="K11" s="106"/>
      <c r="L11" s="107"/>
    </row>
    <row r="12" spans="2:12" x14ac:dyDescent="0.3">
      <c r="B12" s="105"/>
      <c r="C12" s="106"/>
      <c r="D12" s="106" t="s">
        <v>74</v>
      </c>
      <c r="E12" s="106"/>
      <c r="F12" s="106"/>
      <c r="G12" s="106"/>
      <c r="H12" s="106"/>
      <c r="I12" s="106"/>
      <c r="J12" s="106"/>
      <c r="K12" s="106"/>
      <c r="L12" s="107"/>
    </row>
    <row r="13" spans="2:12" x14ac:dyDescent="0.3">
      <c r="B13" s="105"/>
      <c r="C13" s="106"/>
      <c r="D13" s="106"/>
      <c r="E13" s="106"/>
      <c r="F13" s="106"/>
      <c r="G13" s="106"/>
      <c r="H13" s="106"/>
      <c r="I13" s="106"/>
      <c r="J13" s="106"/>
      <c r="K13" s="106"/>
      <c r="L13" s="107"/>
    </row>
    <row r="14" spans="2:12" x14ac:dyDescent="0.3">
      <c r="B14" s="105" t="s">
        <v>75</v>
      </c>
      <c r="C14" s="106"/>
      <c r="D14" s="112">
        <v>44278</v>
      </c>
      <c r="E14" s="106"/>
      <c r="F14" s="106"/>
      <c r="G14" s="106"/>
      <c r="H14" s="106"/>
      <c r="I14" s="106"/>
      <c r="J14" s="106"/>
      <c r="K14" s="106"/>
      <c r="L14" s="107"/>
    </row>
    <row r="15" spans="2:12" x14ac:dyDescent="0.3">
      <c r="B15" s="105" t="s">
        <v>76</v>
      </c>
      <c r="C15" s="106"/>
      <c r="D15" s="113" t="s">
        <v>77</v>
      </c>
      <c r="E15" s="106"/>
      <c r="F15" s="106"/>
      <c r="G15" s="106"/>
      <c r="H15" s="106"/>
      <c r="I15" s="106"/>
      <c r="J15" s="106"/>
      <c r="K15" s="106"/>
      <c r="L15" s="107"/>
    </row>
    <row r="16" spans="2:12" x14ac:dyDescent="0.3">
      <c r="B16" s="105"/>
      <c r="C16" s="106"/>
      <c r="D16" s="106"/>
      <c r="E16" s="106"/>
      <c r="F16" s="106"/>
      <c r="G16" s="106"/>
      <c r="H16" s="106"/>
      <c r="I16" s="106"/>
      <c r="J16" s="106"/>
      <c r="K16" s="106"/>
      <c r="L16" s="107"/>
    </row>
    <row r="17" spans="2:12" x14ac:dyDescent="0.3">
      <c r="B17" s="105" t="s">
        <v>80</v>
      </c>
      <c r="C17" s="106"/>
      <c r="D17" s="108" t="s">
        <v>81</v>
      </c>
      <c r="E17" s="106"/>
      <c r="F17" s="106"/>
      <c r="G17" s="106"/>
      <c r="H17" s="106"/>
      <c r="I17" s="106"/>
      <c r="J17" s="106"/>
      <c r="K17" s="106"/>
      <c r="L17" s="107"/>
    </row>
    <row r="18" spans="2:12" x14ac:dyDescent="0.3">
      <c r="B18" s="105"/>
      <c r="C18" s="106"/>
      <c r="D18" s="106"/>
      <c r="E18" s="106"/>
      <c r="F18" s="106"/>
      <c r="G18" s="106"/>
      <c r="H18" s="106"/>
      <c r="I18" s="106"/>
      <c r="J18" s="106"/>
      <c r="K18" s="106"/>
      <c r="L18" s="107"/>
    </row>
    <row r="19" spans="2:12" ht="15" thickBot="1" x14ac:dyDescent="0.35">
      <c r="B19" s="109" t="s">
        <v>78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1"/>
    </row>
  </sheetData>
  <sheetProtection algorithmName="SHA-512" hashValue="t5XWHDMMBXf99NzS/svMO6jAF17Rw3U7+A5MQmGab+7F8aEbwStMF01LwAKe1oQa3spu8/g29MJ+7XvwrtMfOA==" saltValue="uLGLV0ABXF/uzWyk3wS8Nw==" spinCount="100000" sheet="1" objects="1" scenarios="1" selectLockedCells="1" selectUnlockedCells="1"/>
  <hyperlinks>
    <hyperlink ref="D9" r:id="rId1" xr:uid="{9955CF10-85C5-4122-9123-97EF0EC3E4A5}"/>
    <hyperlink ref="D17" r:id="rId2" xr:uid="{9B13796A-D4AB-409C-8BCA-72BCCB3DFF4A}"/>
  </hyperlinks>
  <pageMargins left="0.7" right="0.7" top="0.78740157499999996" bottom="0.78740157499999996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419A7-4C32-4123-B446-E32D08EEA053}">
  <sheetPr>
    <tabColor theme="9" tint="-0.249977111117893"/>
  </sheetPr>
  <dimension ref="B2:C22"/>
  <sheetViews>
    <sheetView showGridLines="0" zoomScale="83" workbookViewId="0">
      <selection activeCell="C5" sqref="C5:C6"/>
    </sheetView>
  </sheetViews>
  <sheetFormatPr baseColWidth="10" defaultRowHeight="14.4" x14ac:dyDescent="0.3"/>
  <cols>
    <col min="1" max="1" width="12" style="1" customWidth="1"/>
    <col min="2" max="2" width="26" style="1" customWidth="1"/>
    <col min="3" max="3" width="23.109375" style="1" customWidth="1"/>
    <col min="4" max="16384" width="11.5546875" style="1"/>
  </cols>
  <sheetData>
    <row r="2" spans="2:3" ht="15" thickBot="1" x14ac:dyDescent="0.35"/>
    <row r="3" spans="2:3" x14ac:dyDescent="0.3">
      <c r="B3" s="74" t="s">
        <v>49</v>
      </c>
      <c r="C3" s="75"/>
    </row>
    <row r="4" spans="2:3" ht="15" thickBot="1" x14ac:dyDescent="0.35">
      <c r="B4" s="76"/>
      <c r="C4" s="77"/>
    </row>
    <row r="5" spans="2:3" x14ac:dyDescent="0.3">
      <c r="B5" s="78" t="s">
        <v>1</v>
      </c>
      <c r="C5" s="80" t="s">
        <v>5</v>
      </c>
    </row>
    <row r="6" spans="2:3" x14ac:dyDescent="0.3">
      <c r="B6" s="79"/>
      <c r="C6" s="81"/>
    </row>
    <row r="7" spans="2:3" x14ac:dyDescent="0.3">
      <c r="B7" s="82" t="s">
        <v>2</v>
      </c>
      <c r="C7" s="83" t="s">
        <v>65</v>
      </c>
    </row>
    <row r="8" spans="2:3" x14ac:dyDescent="0.3">
      <c r="B8" s="79"/>
      <c r="C8" s="81"/>
    </row>
    <row r="9" spans="2:3" x14ac:dyDescent="0.3">
      <c r="B9" s="85" t="s">
        <v>3</v>
      </c>
      <c r="C9" s="83">
        <v>20</v>
      </c>
    </row>
    <row r="10" spans="2:3" x14ac:dyDescent="0.3">
      <c r="B10" s="79"/>
      <c r="C10" s="81"/>
    </row>
    <row r="11" spans="2:3" x14ac:dyDescent="0.3">
      <c r="B11" s="82" t="s">
        <v>4</v>
      </c>
      <c r="C11" s="83">
        <v>6000</v>
      </c>
    </row>
    <row r="12" spans="2:3" x14ac:dyDescent="0.3">
      <c r="B12" s="79"/>
      <c r="C12" s="81"/>
    </row>
    <row r="13" spans="2:3" x14ac:dyDescent="0.3">
      <c r="B13" s="82" t="s">
        <v>33</v>
      </c>
      <c r="C13" s="83">
        <v>50</v>
      </c>
    </row>
    <row r="14" spans="2:3" x14ac:dyDescent="0.3">
      <c r="B14" s="79"/>
      <c r="C14" s="81"/>
    </row>
    <row r="15" spans="2:3" x14ac:dyDescent="0.3">
      <c r="B15" s="82" t="s">
        <v>34</v>
      </c>
      <c r="C15" s="83">
        <v>20</v>
      </c>
    </row>
    <row r="16" spans="2:3" x14ac:dyDescent="0.3">
      <c r="B16" s="79"/>
      <c r="C16" s="81"/>
    </row>
    <row r="17" spans="2:3" x14ac:dyDescent="0.3">
      <c r="B17" s="82" t="s">
        <v>50</v>
      </c>
      <c r="C17" s="84">
        <v>5</v>
      </c>
    </row>
    <row r="18" spans="2:3" x14ac:dyDescent="0.3">
      <c r="B18" s="79"/>
      <c r="C18" s="81"/>
    </row>
    <row r="19" spans="2:3" x14ac:dyDescent="0.3">
      <c r="B19" s="82" t="s">
        <v>51</v>
      </c>
      <c r="C19" s="83">
        <v>0</v>
      </c>
    </row>
    <row r="20" spans="2:3" x14ac:dyDescent="0.3">
      <c r="B20" s="79"/>
      <c r="C20" s="81"/>
    </row>
    <row r="21" spans="2:3" x14ac:dyDescent="0.3">
      <c r="B21" s="85" t="s">
        <v>35</v>
      </c>
      <c r="C21" s="83" t="s">
        <v>67</v>
      </c>
    </row>
    <row r="22" spans="2:3" ht="15" thickBot="1" x14ac:dyDescent="0.35">
      <c r="B22" s="86"/>
      <c r="C22" s="87"/>
    </row>
  </sheetData>
  <sheetProtection algorithmName="SHA-512" hashValue="4MXSOfE2JhrSaVCs7CKDCJ1xzdkofBtTXoxiq28iu/6IDUXK1r3GBhylgUIj0pBzgF7a0mQAaqcWica+Rf+GAQ==" saltValue="sWjslIgWScYAhCHt0hOu4Q==" spinCount="100000" sheet="1" objects="1" scenarios="1" selectLockedCells="1"/>
  <mergeCells count="19">
    <mergeCell ref="B21:B22"/>
    <mergeCell ref="C21:C22"/>
    <mergeCell ref="B19:B20"/>
    <mergeCell ref="C19:C20"/>
    <mergeCell ref="B13:B14"/>
    <mergeCell ref="C13:C14"/>
    <mergeCell ref="B17:B18"/>
    <mergeCell ref="C9:C10"/>
    <mergeCell ref="C11:C12"/>
    <mergeCell ref="C15:C16"/>
    <mergeCell ref="C17:C18"/>
    <mergeCell ref="B9:B10"/>
    <mergeCell ref="B11:B12"/>
    <mergeCell ref="B15:B16"/>
    <mergeCell ref="B3:C4"/>
    <mergeCell ref="B5:B6"/>
    <mergeCell ref="C5:C6"/>
    <mergeCell ref="B7:B8"/>
    <mergeCell ref="C7:C8"/>
  </mergeCells>
  <dataValidations count="3">
    <dataValidation type="list" allowBlank="1" showInputMessage="1" showErrorMessage="1" sqref="C5" xr:uid="{793DFA75-E62B-4DE6-8275-8C1053EF2B53}">
      <formula1>"Neutral, Pessimistisch, Optimistisch"</formula1>
    </dataValidation>
    <dataValidation type="list" allowBlank="1" showInputMessage="1" showErrorMessage="1" sqref="C21:C22" xr:uid="{8C8FDE17-EC37-4480-8512-9C9976E539EA}">
      <formula1>"Equipmentkosten, Totale Kosten: hoch, Totale Kosten: niedrig"</formula1>
    </dataValidation>
    <dataValidation type="list" allowBlank="1" showInputMessage="1" showErrorMessage="1" sqref="C7:C8" xr:uid="{3B34C4BF-F57E-4754-AEE7-1649CFE71293}">
      <formula1>"AEL, PEM, SOEC"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4EDF7-4D87-4D6F-AE75-3326F0B2FDCF}">
  <sheetPr>
    <tabColor rgb="FF09813A"/>
  </sheetPr>
  <dimension ref="A1:R43"/>
  <sheetViews>
    <sheetView zoomScale="90" zoomScaleNormal="89" workbookViewId="0">
      <selection activeCell="C16" sqref="C16"/>
    </sheetView>
  </sheetViews>
  <sheetFormatPr baseColWidth="10" defaultRowHeight="14.4" x14ac:dyDescent="0.3"/>
  <cols>
    <col min="1" max="1" width="6.77734375" style="1" customWidth="1"/>
    <col min="2" max="2" width="24.21875" style="1" customWidth="1"/>
    <col min="3" max="3" width="19.77734375" style="1" customWidth="1"/>
    <col min="4" max="4" width="7.5546875" style="1" customWidth="1"/>
    <col min="5" max="5" width="18.44140625" style="1" customWidth="1"/>
    <col min="6" max="6" width="14.44140625" style="1" customWidth="1"/>
    <col min="7" max="7" width="6.44140625" style="1" bestFit="1" customWidth="1"/>
    <col min="8" max="8" width="18.77734375" style="1" bestFit="1" customWidth="1"/>
    <col min="9" max="9" width="14.109375" style="1" customWidth="1"/>
    <col min="10" max="10" width="15.88671875" style="1" customWidth="1"/>
    <col min="11" max="11" width="15.6640625" style="1" bestFit="1" customWidth="1"/>
    <col min="12" max="12" width="15.5546875" style="1" customWidth="1"/>
    <col min="13" max="13" width="21.6640625" style="1" bestFit="1" customWidth="1"/>
    <col min="14" max="16384" width="11.5546875" style="1"/>
  </cols>
  <sheetData>
    <row r="1" spans="1:10" s="2" customFormat="1" ht="15.6" x14ac:dyDescent="0.3">
      <c r="A1" s="3"/>
      <c r="B1" s="4"/>
      <c r="E1" s="4" t="s">
        <v>6</v>
      </c>
      <c r="H1" s="4"/>
    </row>
    <row r="2" spans="1:10" ht="15" thickBot="1" x14ac:dyDescent="0.35"/>
    <row r="3" spans="1:10" ht="15" thickBot="1" x14ac:dyDescent="0.35">
      <c r="B3" s="88" t="s">
        <v>11</v>
      </c>
      <c r="C3" s="89"/>
    </row>
    <row r="4" spans="1:10" ht="28.8" x14ac:dyDescent="0.3">
      <c r="B4" s="6" t="s">
        <v>1</v>
      </c>
      <c r="C4" s="8" t="str">
        <f>Eingabefeld!C5</f>
        <v>Neutral</v>
      </c>
      <c r="E4" s="14" t="s">
        <v>48</v>
      </c>
      <c r="F4" s="97" t="str">
        <f>IF(C21="€","CAPEX [€/kW]",IF(C21="$","CAPEX [$/kW]",IF(C21="CHF","CAPEX [CHF/kW]")))</f>
        <v>CAPEX [€/kW]</v>
      </c>
      <c r="G4" s="98"/>
      <c r="H4" s="14" t="str">
        <f>IF(C21="€","CAPEX Gesamt[€]",IF(C21="$","CAPEX Gesamt [$]",IF(C21="CHF","CAPEX Gesamt [CHF]")))</f>
        <v>CAPEX Gesamt[€]</v>
      </c>
      <c r="I4" s="14" t="s">
        <v>61</v>
      </c>
      <c r="J4" s="15" t="s">
        <v>62</v>
      </c>
    </row>
    <row r="5" spans="1:10" ht="14.4" customHeight="1" x14ac:dyDescent="0.3">
      <c r="B5" s="10" t="s">
        <v>2</v>
      </c>
      <c r="C5" s="9" t="str">
        <f>Eingabefeld!C7</f>
        <v>AEL</v>
      </c>
      <c r="E5" s="16">
        <f>C6*C7/1000+(C6*C19*C7/1000)</f>
        <v>123.6</v>
      </c>
      <c r="F5" s="99">
        <f>IF(AND(C21="€",C12="Equipmentkosten"),C22,IF(AND(C21="€",C12="Totale Kosten: hoch"),C22*C25,IF(AND(C21="€",C12="Totale Kosten: niedrig"),C22*C26,IF(AND(C21="$",C12="Equipmentkosten"),C22*C23,IF(AND(C21="$",C12="Totale Kosten: hoch"),C22*C23*C25,IF(AND(C21="$",C12="Totale Kosten: niedrig"),C22*C23*C26,IF(AND(C21="CHF",C12="Equipmentkosten"),C22*C24,IF(AND(C21="CHF",C12="Totale Kosten: hoch"),C22*C24*C25,IF(AND(C21="CHF",C12="Totale Kosten: niedrig"),C22*C24*C26)))))))))</f>
        <v>1411.5523646010918</v>
      </c>
      <c r="G5" s="100"/>
      <c r="H5" s="17">
        <f>F5*C6*1000</f>
        <v>28231047.292021833</v>
      </c>
      <c r="I5" s="18">
        <f>IF(C17="Brennwert",C6*C7/1000*(3.54/C16),C6*C7/1000*(3/C16))</f>
        <v>86.693877551020407</v>
      </c>
      <c r="J5" s="19">
        <f>I5/E5</f>
        <v>0.70140677630275416</v>
      </c>
    </row>
    <row r="6" spans="1:10" x14ac:dyDescent="0.3">
      <c r="B6" s="10" t="s">
        <v>3</v>
      </c>
      <c r="C6" s="10">
        <f>Eingabefeld!C9</f>
        <v>20</v>
      </c>
    </row>
    <row r="7" spans="1:10" ht="15" thickBot="1" x14ac:dyDescent="0.35">
      <c r="B7" s="5" t="s">
        <v>12</v>
      </c>
      <c r="C7" s="58">
        <f>Eingabefeld!C11</f>
        <v>6000</v>
      </c>
    </row>
    <row r="8" spans="1:10" x14ac:dyDescent="0.3">
      <c r="B8" s="7" t="s">
        <v>33</v>
      </c>
      <c r="C8" s="7">
        <f>Eingabefeld!C13</f>
        <v>50</v>
      </c>
      <c r="E8" s="90" t="s">
        <v>63</v>
      </c>
      <c r="F8" s="91"/>
      <c r="G8" s="91"/>
      <c r="H8" s="91"/>
      <c r="I8" s="91"/>
      <c r="J8" s="92"/>
    </row>
    <row r="9" spans="1:10" ht="15" thickBot="1" x14ac:dyDescent="0.35">
      <c r="B9" s="7" t="s">
        <v>34</v>
      </c>
      <c r="C9" s="7">
        <f>Eingabefeld!C15</f>
        <v>20</v>
      </c>
      <c r="E9" s="93"/>
      <c r="F9" s="94"/>
      <c r="G9" s="94"/>
      <c r="H9" s="94"/>
      <c r="I9" s="94"/>
      <c r="J9" s="95"/>
    </row>
    <row r="10" spans="1:10" x14ac:dyDescent="0.3">
      <c r="B10" s="7" t="s">
        <v>50</v>
      </c>
      <c r="C10" s="60">
        <f>Eingabefeld!C17</f>
        <v>5</v>
      </c>
      <c r="E10" s="32" t="s">
        <v>57</v>
      </c>
      <c r="F10" s="30">
        <f>IF(C21="€",E5*C8*1000,IF(C21="$",E5*C8*1000*C23,IF(C21="CHF",E5*C8*1000*C24)))</f>
        <v>6180000</v>
      </c>
      <c r="G10" s="33" t="str">
        <f>IF($C$21="€","€/a",IF($C$21="$","$/a",IF($C$21="CHF","CHF/a")))</f>
        <v>€/a</v>
      </c>
      <c r="H10" s="22">
        <f>F10/$I$5/1000</f>
        <v>71.28531073446328</v>
      </c>
      <c r="I10" s="34" t="str">
        <f t="shared" ref="I10:I17" si="0">IF($C$21="€","€/MWh",IF($C$21="$","$/MWh",IF($C$21="CHF","CHF/MWh")))</f>
        <v>€/MWh</v>
      </c>
      <c r="J10" s="24">
        <f t="shared" ref="J10:J14" si="1">H10/$H$15</f>
        <v>0.65511773053759137</v>
      </c>
    </row>
    <row r="11" spans="1:10" x14ac:dyDescent="0.3">
      <c r="B11" s="7" t="s">
        <v>51</v>
      </c>
      <c r="C11" s="62">
        <f>Eingabefeld!C19</f>
        <v>0</v>
      </c>
      <c r="E11" s="37" t="s">
        <v>58</v>
      </c>
      <c r="F11" s="31">
        <f>IF(C21="€",C20,IF(C21="$",C20*C23,IF(C21="CHF",C20*C24)))</f>
        <v>0</v>
      </c>
      <c r="G11" s="21" t="str">
        <f>$G$10</f>
        <v>€/a</v>
      </c>
      <c r="H11" s="31">
        <f>F11/$I$5/1000</f>
        <v>0</v>
      </c>
      <c r="I11" s="23" t="str">
        <f t="shared" si="0"/>
        <v>€/MWh</v>
      </c>
      <c r="J11" s="41">
        <f t="shared" si="1"/>
        <v>0</v>
      </c>
    </row>
    <row r="12" spans="1:10" ht="14.4" customHeight="1" x14ac:dyDescent="0.3">
      <c r="B12" s="11" t="str">
        <f>Eingabefeld!B21</f>
        <v>Auslegung</v>
      </c>
      <c r="C12" s="59" t="str">
        <f>Eingabefeld!C21</f>
        <v>Totale Kosten: niedrig</v>
      </c>
      <c r="E12" s="20" t="s">
        <v>13</v>
      </c>
      <c r="F12" s="38">
        <f>H5/C9</f>
        <v>1411552.3646010917</v>
      </c>
      <c r="G12" s="39" t="str">
        <f t="shared" ref="G12:G17" si="2">$G$10</f>
        <v>€/a</v>
      </c>
      <c r="H12" s="31">
        <f t="shared" ref="H12:H16" si="3">F12/$I$5/1000</f>
        <v>16.282030570963627</v>
      </c>
      <c r="I12" s="42" t="str">
        <f t="shared" si="0"/>
        <v>€/MWh</v>
      </c>
      <c r="J12" s="24">
        <f t="shared" si="1"/>
        <v>0.14963316854893818</v>
      </c>
    </row>
    <row r="13" spans="1:10" ht="15" customHeight="1" x14ac:dyDescent="0.3">
      <c r="E13" s="37" t="s">
        <v>59</v>
      </c>
      <c r="F13" s="31">
        <f>(H5*(1+(C10/100)/1)^C9*(1+(C10/100)/1-1)/((1+(C10/100)/1)^C9-1))-F12</f>
        <v>853779.90921350219</v>
      </c>
      <c r="G13" s="39" t="str">
        <f t="shared" si="2"/>
        <v>€/a</v>
      </c>
      <c r="H13" s="31">
        <f t="shared" si="3"/>
        <v>9.8482145836774038</v>
      </c>
      <c r="I13" s="23" t="str">
        <f t="shared" si="0"/>
        <v>€/MWh</v>
      </c>
      <c r="J13" s="35">
        <f t="shared" si="1"/>
        <v>9.050588292921366E-2</v>
      </c>
    </row>
    <row r="14" spans="1:10" ht="15" thickBot="1" x14ac:dyDescent="0.35">
      <c r="E14" s="20" t="s">
        <v>14</v>
      </c>
      <c r="F14" s="44">
        <f>H5*C18</f>
        <v>988086.65522076422</v>
      </c>
      <c r="G14" s="39" t="str">
        <f t="shared" si="2"/>
        <v>€/a</v>
      </c>
      <c r="H14" s="31">
        <f t="shared" si="3"/>
        <v>11.39742139967454</v>
      </c>
      <c r="I14" s="42" t="str">
        <f t="shared" si="0"/>
        <v>€/MWh</v>
      </c>
      <c r="J14" s="41">
        <f t="shared" si="1"/>
        <v>0.10474321798425673</v>
      </c>
    </row>
    <row r="15" spans="1:10" ht="15" thickBot="1" x14ac:dyDescent="0.35">
      <c r="B15" s="88" t="s">
        <v>16</v>
      </c>
      <c r="C15" s="89"/>
      <c r="E15" s="45" t="s">
        <v>25</v>
      </c>
      <c r="F15" s="46">
        <f>SUM(F10:F14)</f>
        <v>9433418.9290353581</v>
      </c>
      <c r="G15" s="48" t="str">
        <f t="shared" si="2"/>
        <v>€/a</v>
      </c>
      <c r="H15" s="57">
        <f t="shared" si="3"/>
        <v>108.81297728877885</v>
      </c>
      <c r="I15" s="47" t="str">
        <f t="shared" si="0"/>
        <v>€/MWh</v>
      </c>
      <c r="J15" s="27">
        <f>H15/$H$15</f>
        <v>1</v>
      </c>
    </row>
    <row r="16" spans="1:10" ht="16.2" x14ac:dyDescent="0.3">
      <c r="B16" s="7" t="s">
        <v>52</v>
      </c>
      <c r="C16" s="70">
        <v>4.9000000000000004</v>
      </c>
      <c r="E16" s="36" t="s">
        <v>60</v>
      </c>
      <c r="F16" s="38">
        <f>IF(C21="€",C11,IF(C21="$",C11*C23,IF(C21="CHF",C11*C24)))</f>
        <v>0</v>
      </c>
      <c r="G16" s="39" t="str">
        <f t="shared" si="2"/>
        <v>€/a</v>
      </c>
      <c r="H16" s="31">
        <f t="shared" si="3"/>
        <v>0</v>
      </c>
      <c r="I16" s="23" t="str">
        <f t="shared" si="0"/>
        <v>€/MWh</v>
      </c>
      <c r="J16" s="43"/>
    </row>
    <row r="17" spans="2:18" x14ac:dyDescent="0.3">
      <c r="B17" s="7" t="s">
        <v>37</v>
      </c>
      <c r="C17" s="69" t="s">
        <v>47</v>
      </c>
      <c r="E17" s="52" t="s">
        <v>26</v>
      </c>
      <c r="F17" s="25">
        <f>F15-F16</f>
        <v>9433418.9290353581</v>
      </c>
      <c r="G17" s="26" t="str">
        <f t="shared" si="2"/>
        <v>€/a</v>
      </c>
      <c r="H17" s="57">
        <f>F17/$I$5/1000</f>
        <v>108.81297728877885</v>
      </c>
      <c r="I17" s="49" t="str">
        <f t="shared" si="0"/>
        <v>€/MWh</v>
      </c>
      <c r="J17" s="50"/>
    </row>
    <row r="18" spans="2:18" x14ac:dyDescent="0.3">
      <c r="B18" s="7" t="s">
        <v>36</v>
      </c>
      <c r="C18" s="12">
        <v>3.5000000000000003E-2</v>
      </c>
      <c r="E18" s="20"/>
      <c r="F18" s="38"/>
      <c r="G18" s="39"/>
      <c r="H18" s="51"/>
      <c r="I18" s="40"/>
      <c r="J18" s="13"/>
      <c r="R18" s="1" t="s">
        <v>29</v>
      </c>
    </row>
    <row r="19" spans="2:18" x14ac:dyDescent="0.3">
      <c r="B19" s="7" t="s">
        <v>15</v>
      </c>
      <c r="C19" s="68">
        <v>0.03</v>
      </c>
      <c r="E19" s="53" t="s">
        <v>64</v>
      </c>
      <c r="F19" s="28"/>
      <c r="G19" s="29"/>
      <c r="H19" s="54">
        <f>IF(C17="Heizwert",H17*33.3/1000,H17*39.4/1000)</f>
        <v>4.2872313051778868</v>
      </c>
      <c r="I19" s="55" t="str">
        <f>IF($C$21="€","€/kg H2",IF($C$21="$","$/kg H2",IF($C$21="CHF","CHF/kg H2")))</f>
        <v>€/kg H2</v>
      </c>
      <c r="J19" s="56"/>
    </row>
    <row r="20" spans="2:18" x14ac:dyDescent="0.3">
      <c r="B20" s="7" t="s">
        <v>53</v>
      </c>
      <c r="C20" s="67">
        <v>0</v>
      </c>
    </row>
    <row r="21" spans="2:18" x14ac:dyDescent="0.3">
      <c r="B21" s="7" t="s">
        <v>30</v>
      </c>
      <c r="C21" s="64" t="s">
        <v>66</v>
      </c>
    </row>
    <row r="22" spans="2:18" ht="45.6" customHeight="1" x14ac:dyDescent="0.3">
      <c r="B22" s="61" t="s">
        <v>54</v>
      </c>
      <c r="C22" s="63">
        <f>IF(AND(Ergebnisse!C5="AEL",$C$4="Pessimistisch"),$C$30*($C$6*1000)^($C$31),IF(AND($C$5="AEL",$C$4="Optimistisch"),$C$30*($C$6*1000)^($C$32),IF(AND($C$5="AEL",C4="Neutral"),$C$30*(1000*$C$6)^($C$33),IF(AND($C$5="PEM",$C$4="Pessimistisch"),$C$35*(1000*$C$6)^($C$36),IF(AND($C$5="PEM",$C$4="Optimistisch"),$C$35*(1000*$C$6)^($C$37),IF(AND($C$5="PEM",$C$4="Neutral"),$C$35*(1000*$C$6)^($C$38),IF(AND(Ergebnisse!C5="SOEC",$C$4="Pessimistisch"),C40*($C$6*1000)^(C41),IF(AND($C$5="SOEC",$C$4="Optimistisch"),C40*($C$6*1000)^(C42),IF(AND($C$5="SOEC",C4="Neutral"),C40*(1000*$C$6)^(C43),)))))))))</f>
        <v>830.32492035358348</v>
      </c>
    </row>
    <row r="23" spans="2:18" x14ac:dyDescent="0.3">
      <c r="B23" s="7" t="s">
        <v>31</v>
      </c>
      <c r="C23" s="9">
        <v>1.2</v>
      </c>
    </row>
    <row r="24" spans="2:18" x14ac:dyDescent="0.3">
      <c r="B24" s="7" t="s">
        <v>32</v>
      </c>
      <c r="C24" s="9">
        <v>1.1100000000000001</v>
      </c>
    </row>
    <row r="25" spans="2:18" x14ac:dyDescent="0.3">
      <c r="B25" s="7" t="s">
        <v>55</v>
      </c>
      <c r="C25" s="60">
        <v>2.2999999999999998</v>
      </c>
    </row>
    <row r="26" spans="2:18" x14ac:dyDescent="0.3">
      <c r="B26" s="11" t="s">
        <v>56</v>
      </c>
      <c r="C26" s="59">
        <v>1.7</v>
      </c>
    </row>
    <row r="29" spans="2:18" x14ac:dyDescent="0.3">
      <c r="B29" s="96" t="s">
        <v>27</v>
      </c>
      <c r="C29" s="96"/>
    </row>
    <row r="30" spans="2:18" x14ac:dyDescent="0.3">
      <c r="B30" s="71" t="s">
        <v>17</v>
      </c>
      <c r="C30" s="71">
        <v>5900</v>
      </c>
    </row>
    <row r="31" spans="2:18" x14ac:dyDescent="0.3">
      <c r="B31" s="71" t="s">
        <v>19</v>
      </c>
      <c r="C31" s="71">
        <v>-0.186</v>
      </c>
    </row>
    <row r="32" spans="2:18" x14ac:dyDescent="0.3">
      <c r="B32" s="71" t="s">
        <v>20</v>
      </c>
      <c r="C32" s="71">
        <v>-0.21</v>
      </c>
    </row>
    <row r="33" spans="2:3" x14ac:dyDescent="0.3">
      <c r="B33" s="71" t="s">
        <v>21</v>
      </c>
      <c r="C33" s="71">
        <v>-0.19800000000000001</v>
      </c>
    </row>
    <row r="34" spans="2:3" x14ac:dyDescent="0.3">
      <c r="B34" s="71"/>
      <c r="C34" s="71"/>
    </row>
    <row r="35" spans="2:3" x14ac:dyDescent="0.3">
      <c r="B35" s="71" t="s">
        <v>18</v>
      </c>
      <c r="C35" s="71">
        <v>7200</v>
      </c>
    </row>
    <row r="36" spans="2:3" x14ac:dyDescent="0.3">
      <c r="B36" s="71" t="s">
        <v>22</v>
      </c>
      <c r="C36" s="71">
        <v>-0.19400000000000001</v>
      </c>
    </row>
    <row r="37" spans="2:3" x14ac:dyDescent="0.3">
      <c r="B37" s="71" t="s">
        <v>23</v>
      </c>
      <c r="C37" s="71">
        <v>-0.21199999999999999</v>
      </c>
    </row>
    <row r="38" spans="2:3" x14ac:dyDescent="0.3">
      <c r="B38" s="71" t="s">
        <v>24</v>
      </c>
      <c r="C38" s="71">
        <v>-0.20200000000000001</v>
      </c>
    </row>
    <row r="39" spans="2:3" x14ac:dyDescent="0.3">
      <c r="B39" s="71"/>
      <c r="C39" s="71"/>
    </row>
    <row r="40" spans="2:3" x14ac:dyDescent="0.3">
      <c r="B40" s="71" t="s">
        <v>43</v>
      </c>
      <c r="C40" s="71">
        <v>8640</v>
      </c>
    </row>
    <row r="41" spans="2:3" x14ac:dyDescent="0.3">
      <c r="B41" s="71" t="s">
        <v>44</v>
      </c>
      <c r="C41" s="72">
        <v>-0.16700000000000001</v>
      </c>
    </row>
    <row r="42" spans="2:3" x14ac:dyDescent="0.3">
      <c r="B42" s="71" t="s">
        <v>45</v>
      </c>
      <c r="C42" s="72">
        <v>-0.183</v>
      </c>
    </row>
    <row r="43" spans="2:3" x14ac:dyDescent="0.3">
      <c r="B43" s="71" t="s">
        <v>46</v>
      </c>
      <c r="C43" s="73">
        <v>-0.17499999999999999</v>
      </c>
    </row>
  </sheetData>
  <sheetProtection algorithmName="SHA-512" hashValue="9/eNsIy36ggzm8Zlnnpo4Rk9PTMurkdqLWxJvj088l5ZQCdMbBJxe3lAXtdeU6VpzhWiy//xuS3HiMm3rtmq0g==" saltValue="6em/V12+Eyo+c7dTiuhBCQ==" spinCount="100000" sheet="1" objects="1" scenarios="1" selectLockedCells="1"/>
  <mergeCells count="6">
    <mergeCell ref="B3:C3"/>
    <mergeCell ref="E8:J9"/>
    <mergeCell ref="B29:C29"/>
    <mergeCell ref="B15:C15"/>
    <mergeCell ref="F4:G4"/>
    <mergeCell ref="F5:G5"/>
  </mergeCells>
  <dataValidations count="2">
    <dataValidation type="list" allowBlank="1" showInputMessage="1" showErrorMessage="1" sqref="C21" xr:uid="{08EA4CB3-BB03-4829-A7C2-9C39C127D55D}">
      <formula1>"€, $, CHF"</formula1>
    </dataValidation>
    <dataValidation type="list" allowBlank="1" showInputMessage="1" showErrorMessage="1" sqref="C17" xr:uid="{0FF7E09E-A6C7-455B-BC68-82267DDAF283}">
      <formula1>"Brennwert, Heizwert"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BDA3B-871F-4CA2-882C-6936DD63B8F6}">
  <sheetPr>
    <tabColor theme="9" tint="0.79998168889431442"/>
  </sheetPr>
  <dimension ref="C1:AB202"/>
  <sheetViews>
    <sheetView workbookViewId="0">
      <selection activeCell="C23" sqref="C23"/>
    </sheetView>
  </sheetViews>
  <sheetFormatPr baseColWidth="10" defaultRowHeight="14.4" x14ac:dyDescent="0.3"/>
  <cols>
    <col min="1" max="2" width="11.5546875" style="65"/>
    <col min="3" max="3" width="13.44140625" style="65" bestFit="1" customWidth="1"/>
    <col min="4" max="4" width="12.6640625" style="65" bestFit="1" customWidth="1"/>
    <col min="5" max="5" width="12.77734375" style="65" bestFit="1" customWidth="1"/>
    <col min="6" max="24" width="11.5546875" style="65"/>
    <col min="25" max="25" width="42.6640625" style="65" customWidth="1"/>
    <col min="26" max="16384" width="11.5546875" style="65"/>
  </cols>
  <sheetData>
    <row r="1" spans="3:15" x14ac:dyDescent="0.3">
      <c r="E1" s="101" t="s">
        <v>10</v>
      </c>
      <c r="F1" s="101"/>
      <c r="G1" s="101"/>
      <c r="I1" s="101" t="s">
        <v>28</v>
      </c>
      <c r="J1" s="101"/>
      <c r="K1" s="101"/>
      <c r="M1" s="101" t="s">
        <v>38</v>
      </c>
      <c r="N1" s="101"/>
      <c r="O1" s="101"/>
    </row>
    <row r="2" spans="3:15" x14ac:dyDescent="0.3">
      <c r="C2" s="65" t="s">
        <v>8</v>
      </c>
      <c r="D2" s="65" t="s">
        <v>7</v>
      </c>
      <c r="E2" s="65" t="s">
        <v>5</v>
      </c>
      <c r="F2" s="65" t="s">
        <v>9</v>
      </c>
      <c r="G2" s="65" t="s">
        <v>0</v>
      </c>
      <c r="I2" s="65" t="s">
        <v>5</v>
      </c>
      <c r="J2" s="65" t="s">
        <v>9</v>
      </c>
      <c r="K2" s="65" t="s">
        <v>0</v>
      </c>
      <c r="M2" s="65" t="s">
        <v>5</v>
      </c>
      <c r="N2" s="65" t="s">
        <v>9</v>
      </c>
      <c r="O2" s="65" t="s">
        <v>0</v>
      </c>
    </row>
    <row r="3" spans="3:15" x14ac:dyDescent="0.3">
      <c r="C3" s="65">
        <v>0.5</v>
      </c>
      <c r="D3" s="65">
        <f>C3*1000</f>
        <v>500</v>
      </c>
      <c r="E3" s="65">
        <f>Ergebnisse!$C$30*D3^(Ergebnisse!$C$33)</f>
        <v>1723.6772546286795</v>
      </c>
      <c r="F3" s="65">
        <f>Ergebnisse!$C$30*D3^(Ergebnisse!$C$32)</f>
        <v>1599.8096449199982</v>
      </c>
      <c r="G3" s="65">
        <f>Ergebnisse!$C$30*D3^(Ergebnisse!$C$31)</f>
        <v>1857.1354958125887</v>
      </c>
      <c r="I3" s="65">
        <f>Ergebnisse!$C$35*GRINIX!D3^(Ergebnisse!$C$38)</f>
        <v>2051.8261266985514</v>
      </c>
      <c r="J3" s="65">
        <f>Ergebnisse!$C$35*GRINIX!D3^(Ergebnisse!$C$37)</f>
        <v>1928.1945700197496</v>
      </c>
      <c r="K3" s="65">
        <f>Ergebnisse!$C$35*GRINIX!D3^(Ergebnisse!$C$36)</f>
        <v>2156.4148583646838</v>
      </c>
      <c r="M3" s="65">
        <f>Ergebnisse!$C$40*D3^(Ergebnisse!$C$43)</f>
        <v>2912.0175747232852</v>
      </c>
      <c r="N3" s="65">
        <f>Ergebnisse!$C$40*D3^(Ergebnisse!$C$42)</f>
        <v>2770.7811964130556</v>
      </c>
      <c r="O3" s="65">
        <f>Ergebnisse!$C$40*D3^(Ergebnisse!$C$41)</f>
        <v>3060.45326367703</v>
      </c>
    </row>
    <row r="4" spans="3:15" x14ac:dyDescent="0.3">
      <c r="C4" s="65">
        <v>1</v>
      </c>
      <c r="D4" s="65">
        <f t="shared" ref="D4:D67" si="0">C4*1000</f>
        <v>1000</v>
      </c>
      <c r="E4" s="65">
        <f>Ergebnisse!$C$30*D4^(Ergebnisse!$C$33)</f>
        <v>1502.6298490251743</v>
      </c>
      <c r="F4" s="65">
        <f>Ergebnisse!$C$30*D4^(Ergebnisse!$C$32)</f>
        <v>1383.0950010387542</v>
      </c>
      <c r="G4" s="65">
        <f>Ergebnisse!$C$30*D4^(Ergebnisse!$C$31)</f>
        <v>1632.495570792792</v>
      </c>
      <c r="I4" s="65">
        <f>Ergebnisse!$C$35*GRINIX!D4^(Ergebnisse!$C$38)</f>
        <v>1783.7438814959655</v>
      </c>
      <c r="J4" s="65">
        <f>Ergebnisse!$C$35*GRINIX!D4^(Ergebnisse!$C$37)</f>
        <v>1664.6866489264282</v>
      </c>
      <c r="K4" s="65">
        <f>Ergebnisse!$C$35*GRINIX!D4^(Ergebnisse!$C$36)</f>
        <v>1885.0917659176691</v>
      </c>
      <c r="M4" s="65">
        <f>Ergebnisse!$C$40*D4^(Ergebnisse!$C$43)</f>
        <v>2579.3705827451176</v>
      </c>
      <c r="N4" s="65">
        <f>Ergebnisse!$C$40*D4^(Ergebnisse!$C$42)</f>
        <v>2440.6962983271715</v>
      </c>
      <c r="O4" s="65">
        <f>Ergebnisse!$C$40*D4^(Ergebnisse!$C$41)</f>
        <v>2725.9239945956774</v>
      </c>
    </row>
    <row r="5" spans="3:15" x14ac:dyDescent="0.3">
      <c r="C5" s="65">
        <v>1.5</v>
      </c>
      <c r="D5" s="65">
        <f t="shared" si="0"/>
        <v>1500</v>
      </c>
      <c r="E5" s="65">
        <f>Ergebnisse!$C$30*D5^(Ergebnisse!$C$33)</f>
        <v>1386.7109417858069</v>
      </c>
      <c r="F5" s="65">
        <f>Ergebnisse!$C$30*D5^(Ergebnisse!$C$32)</f>
        <v>1270.2021609117712</v>
      </c>
      <c r="G5" s="65">
        <f>Ergebnisse!$C$30*D5^(Ergebnisse!$C$31)</f>
        <v>1513.9064435917383</v>
      </c>
      <c r="I5" s="65">
        <f>Ergebnisse!$C$35*GRINIX!D5^(Ergebnisse!$C$38)</f>
        <v>1643.4710643132184</v>
      </c>
      <c r="J5" s="65">
        <f>Ergebnisse!$C$35*GRINIX!D5^(Ergebnisse!$C$37)</f>
        <v>1527.5701014785309</v>
      </c>
      <c r="K5" s="65">
        <f>Ergebnisse!$C$35*GRINIX!D5^(Ergebnisse!$C$36)</f>
        <v>1742.4919971932341</v>
      </c>
      <c r="M5" s="65">
        <f>Ergebnisse!$C$40*D5^(Ergebnisse!$C$43)</f>
        <v>2402.690173120182</v>
      </c>
      <c r="N5" s="65">
        <f>Ergebnisse!$C$40*D5^(Ergebnisse!$C$42)</f>
        <v>2266.1520296180961</v>
      </c>
      <c r="O5" s="65">
        <f>Ergebnisse!$C$40*D5^(Ergebnisse!$C$41)</f>
        <v>2547.4548894149757</v>
      </c>
    </row>
    <row r="6" spans="3:15" x14ac:dyDescent="0.3">
      <c r="C6" s="65">
        <v>2</v>
      </c>
      <c r="D6" s="65">
        <f t="shared" si="0"/>
        <v>2000</v>
      </c>
      <c r="E6" s="65">
        <f>Ergebnisse!$C$30*D6^(Ergebnisse!$C$33)</f>
        <v>1309.9299518620271</v>
      </c>
      <c r="F6" s="65">
        <f>Ergebnisse!$C$30*D6^(Ergebnisse!$C$32)</f>
        <v>1195.7371228337936</v>
      </c>
      <c r="G6" s="65">
        <f>Ergebnisse!$C$30*D6^(Ergebnisse!$C$31)</f>
        <v>1435.0281897401326</v>
      </c>
      <c r="I6" s="65">
        <f>Ergebnisse!$C$35*GRINIX!D6^(Ergebnisse!$C$38)</f>
        <v>1550.688039972378</v>
      </c>
      <c r="J6" s="65">
        <f>Ergebnisse!$C$35*GRINIX!D6^(Ergebnisse!$C$37)</f>
        <v>1437.1898366488595</v>
      </c>
      <c r="K6" s="65">
        <f>Ergebnisse!$C$35*GRINIX!D6^(Ergebnisse!$C$36)</f>
        <v>1647.9069192768623</v>
      </c>
      <c r="M6" s="65">
        <f>Ergebnisse!$C$40*D6^(Ergebnisse!$C$43)</f>
        <v>2284.7226819237526</v>
      </c>
      <c r="N6" s="65">
        <f>Ergebnisse!$C$40*D6^(Ergebnisse!$C$42)</f>
        <v>2149.9346207414901</v>
      </c>
      <c r="O6" s="65">
        <f>Ergebnisse!$C$40*D6^(Ergebnisse!$C$41)</f>
        <v>2427.9611495797744</v>
      </c>
    </row>
    <row r="7" spans="3:15" x14ac:dyDescent="0.3">
      <c r="C7" s="65">
        <v>2.5</v>
      </c>
      <c r="D7" s="65">
        <f t="shared" si="0"/>
        <v>2500</v>
      </c>
      <c r="E7" s="65">
        <f>Ergebnisse!$C$30*D7^(Ergebnisse!$C$33)</f>
        <v>1253.3139970914644</v>
      </c>
      <c r="F7" s="65">
        <f>Ergebnisse!$C$30*D7^(Ergebnisse!$C$32)</f>
        <v>1140.9972818581716</v>
      </c>
      <c r="G7" s="65">
        <f>Ergebnisse!$C$30*D7^(Ergebnisse!$C$31)</f>
        <v>1376.6868688304528</v>
      </c>
      <c r="I7" s="65">
        <f>Ergebnisse!$C$35*GRINIX!D7^(Ergebnisse!$C$38)</f>
        <v>1482.3426853572723</v>
      </c>
      <c r="J7" s="65">
        <f>Ergebnisse!$C$35*GRINIX!D7^(Ergebnisse!$C$37)</f>
        <v>1370.7845932571004</v>
      </c>
      <c r="K7" s="65">
        <f>Ergebnisse!$C$35*GRINIX!D7^(Ergebnisse!$C$36)</f>
        <v>1578.0913333257481</v>
      </c>
      <c r="M7" s="65">
        <f>Ergebnisse!$C$40*D7^(Ergebnisse!$C$43)</f>
        <v>2197.2235286879009</v>
      </c>
      <c r="N7" s="65">
        <f>Ergebnisse!$C$40*D7^(Ergebnisse!$C$42)</f>
        <v>2063.9098365627297</v>
      </c>
      <c r="O7" s="65">
        <f>Ergebnisse!$C$40*D7^(Ergebnisse!$C$41)</f>
        <v>2339.1483239694212</v>
      </c>
    </row>
    <row r="8" spans="3:15" x14ac:dyDescent="0.3">
      <c r="C8" s="65">
        <v>3</v>
      </c>
      <c r="D8" s="65">
        <f t="shared" si="0"/>
        <v>3000</v>
      </c>
      <c r="E8" s="65">
        <f>Ergebnisse!$C$30*D8^(Ergebnisse!$C$33)</f>
        <v>1208.8766893579768</v>
      </c>
      <c r="F8" s="65">
        <f>Ergebnisse!$C$30*D8^(Ergebnisse!$C$32)</f>
        <v>1098.1370593959302</v>
      </c>
      <c r="G8" s="65">
        <f>Ergebnisse!$C$30*D8^(Ergebnisse!$C$31)</f>
        <v>1330.7836554364069</v>
      </c>
      <c r="I8" s="65">
        <f>Ergebnisse!$C$35*GRINIX!D8^(Ergebnisse!$C$38)</f>
        <v>1428.7426294260547</v>
      </c>
      <c r="J8" s="65">
        <f>Ergebnisse!$C$35*GRINIX!D8^(Ergebnisse!$C$37)</f>
        <v>1318.8116971019442</v>
      </c>
      <c r="K8" s="65">
        <f>Ergebnisse!$C$35*GRINIX!D8^(Ergebnisse!$C$36)</f>
        <v>1523.2492501824972</v>
      </c>
      <c r="M8" s="65">
        <f>Ergebnisse!$C$40*D8^(Ergebnisse!$C$43)</f>
        <v>2128.2249138162856</v>
      </c>
      <c r="N8" s="65">
        <f>Ergebnisse!$C$40*D8^(Ergebnisse!$C$42)</f>
        <v>1996.1839200062766</v>
      </c>
      <c r="O8" s="65">
        <f>Ergebnisse!$C$40*D8^(Ergebnisse!$C$41)</f>
        <v>2268.999984617697</v>
      </c>
    </row>
    <row r="9" spans="3:15" x14ac:dyDescent="0.3">
      <c r="C9" s="65">
        <v>3.5</v>
      </c>
      <c r="D9" s="65">
        <f t="shared" si="0"/>
        <v>3500</v>
      </c>
      <c r="E9" s="65">
        <f>Ergebnisse!$C$30*D9^(Ergebnisse!$C$33)</f>
        <v>1172.5369537639685</v>
      </c>
      <c r="F9" s="65">
        <f>Ergebnisse!$C$30*D9^(Ergebnisse!$C$32)</f>
        <v>1063.157781723886</v>
      </c>
      <c r="G9" s="65">
        <f>Ergebnisse!$C$30*D9^(Ergebnisse!$C$31)</f>
        <v>1293.1692092897169</v>
      </c>
      <c r="I9" s="65">
        <f>Ergebnisse!$C$35*GRINIX!D9^(Ergebnisse!$C$38)</f>
        <v>1384.9393388717449</v>
      </c>
      <c r="J9" s="65">
        <f>Ergebnisse!$C$35*GRINIX!D9^(Ergebnisse!$C$37)</f>
        <v>1276.409626817197</v>
      </c>
      <c r="K9" s="65">
        <f>Ergebnisse!$C$35*GRINIX!D9^(Ergebnisse!$C$36)</f>
        <v>1478.3705270682303</v>
      </c>
      <c r="M9" s="65">
        <f>Ergebnisse!$C$40*D9^(Ergebnisse!$C$43)</f>
        <v>2071.5805973605561</v>
      </c>
      <c r="N9" s="65">
        <f>Ergebnisse!$C$40*D9^(Ergebnisse!$C$42)</f>
        <v>1940.6592666708727</v>
      </c>
      <c r="O9" s="65">
        <f>Ergebnisse!$C$40*D9^(Ergebnisse!$C$41)</f>
        <v>2211.3341816683419</v>
      </c>
    </row>
    <row r="10" spans="3:15" x14ac:dyDescent="0.3">
      <c r="C10" s="65">
        <v>4</v>
      </c>
      <c r="D10" s="65">
        <f t="shared" si="0"/>
        <v>4000</v>
      </c>
      <c r="E10" s="65">
        <f>Ergebnisse!$C$30*D10^(Ergebnisse!$C$33)</f>
        <v>1141.9422287521097</v>
      </c>
      <c r="F10" s="65">
        <f>Ergebnisse!$C$30*D10^(Ergebnisse!$C$32)</f>
        <v>1033.7592615467606</v>
      </c>
      <c r="G10" s="65">
        <f>Ergebnisse!$C$30*D10^(Ergebnisse!$C$31)</f>
        <v>1261.4465498052029</v>
      </c>
      <c r="I10" s="65">
        <f>Ergebnisse!$C$35*GRINIX!D10^(Ergebnisse!$C$38)</f>
        <v>1348.0822119466445</v>
      </c>
      <c r="J10" s="65">
        <f>Ergebnisse!$C$35*GRINIX!D10^(Ergebnisse!$C$37)</f>
        <v>1240.7828391600572</v>
      </c>
      <c r="K10" s="65">
        <f>Ergebnisse!$C$35*GRINIX!D10^(Ergebnisse!$C$36)</f>
        <v>1440.5649972581559</v>
      </c>
      <c r="M10" s="65">
        <f>Ergebnisse!$C$40*D10^(Ergebnisse!$C$43)</f>
        <v>2023.7331418044944</v>
      </c>
      <c r="N10" s="65">
        <f>Ergebnisse!$C$40*D10^(Ergebnisse!$C$42)</f>
        <v>1893.8115637864807</v>
      </c>
      <c r="O10" s="65">
        <f>Ergebnisse!$C$40*D10^(Ergebnisse!$C$41)</f>
        <v>2162.5677588795402</v>
      </c>
    </row>
    <row r="11" spans="3:15" x14ac:dyDescent="0.3">
      <c r="C11" s="65">
        <v>4.5</v>
      </c>
      <c r="D11" s="65">
        <f t="shared" si="0"/>
        <v>4500</v>
      </c>
      <c r="E11" s="65">
        <f>Ergebnisse!$C$30*D11^(Ergebnisse!$C$33)</f>
        <v>1115.6190817652416</v>
      </c>
      <c r="F11" s="65">
        <f>Ergebnisse!$C$30*D11^(Ergebnisse!$C$32)</f>
        <v>1008.5034395861609</v>
      </c>
      <c r="G11" s="65">
        <f>Ergebnisse!$C$30*D11^(Ergebnisse!$C$31)</f>
        <v>1234.1117409668373</v>
      </c>
      <c r="I11" s="65">
        <f>Ergebnisse!$C$35*GRINIX!D11^(Ergebnisse!$C$38)</f>
        <v>1316.3869511598464</v>
      </c>
      <c r="J11" s="65">
        <f>Ergebnisse!$C$35*GRINIX!D11^(Ergebnisse!$C$37)</f>
        <v>1210.1841023788527</v>
      </c>
      <c r="K11" s="65">
        <f>Ergebnisse!$C$35*GRINIX!D11^(Ergebnisse!$C$36)</f>
        <v>1408.0214428614283</v>
      </c>
      <c r="M11" s="65">
        <f>Ergebnisse!$C$40*D11^(Ergebnisse!$C$43)</f>
        <v>1982.4468499496822</v>
      </c>
      <c r="N11" s="65">
        <f>Ergebnisse!$C$40*D11^(Ergebnisse!$C$42)</f>
        <v>1853.4285666404701</v>
      </c>
      <c r="O11" s="65">
        <f>Ergebnisse!$C$40*D11^(Ergebnisse!$C$41)</f>
        <v>2120.4461739785961</v>
      </c>
    </row>
    <row r="12" spans="3:15" x14ac:dyDescent="0.3">
      <c r="C12" s="65">
        <v>5</v>
      </c>
      <c r="D12" s="65">
        <f t="shared" si="0"/>
        <v>5000</v>
      </c>
      <c r="E12" s="65">
        <f>Ergebnisse!$C$30*D12^(Ergebnisse!$C$33)</f>
        <v>1092.5868036916136</v>
      </c>
      <c r="F12" s="65">
        <f>Ergebnisse!$C$30*D12^(Ergebnisse!$C$32)</f>
        <v>986.43463098746315</v>
      </c>
      <c r="G12" s="65">
        <f>Ergebnisse!$C$30*D12^(Ergebnisse!$C$31)</f>
        <v>1210.1622206897439</v>
      </c>
      <c r="I12" s="65">
        <f>Ergebnisse!$C$35*GRINIX!D12^(Ergebnisse!$C$38)</f>
        <v>1288.6665497045792</v>
      </c>
      <c r="J12" s="65">
        <f>Ergebnisse!$C$35*GRINIX!D12^(Ergebnisse!$C$37)</f>
        <v>1183.4525656431895</v>
      </c>
      <c r="K12" s="65">
        <f>Ergebnisse!$C$35*GRINIX!D12^(Ergebnisse!$C$36)</f>
        <v>1379.5337046482687</v>
      </c>
      <c r="M12" s="65">
        <f>Ergebnisse!$C$40*D12^(Ergebnisse!$C$43)</f>
        <v>1946.2292339192163</v>
      </c>
      <c r="N12" s="65">
        <f>Ergebnisse!$C$40*D12^(Ergebnisse!$C$42)</f>
        <v>1818.0349659875271</v>
      </c>
      <c r="O12" s="65">
        <f>Ergebnisse!$C$40*D12^(Ergebnisse!$C$41)</f>
        <v>2083.4628056255788</v>
      </c>
    </row>
    <row r="13" spans="3:15" x14ac:dyDescent="0.3">
      <c r="C13" s="65">
        <v>5.5</v>
      </c>
      <c r="D13" s="65">
        <f t="shared" si="0"/>
        <v>5500</v>
      </c>
      <c r="E13" s="65">
        <f>Ergebnisse!$C$30*D13^(Ergebnisse!$C$33)</f>
        <v>1072.1614776168478</v>
      </c>
      <c r="F13" s="65">
        <f>Ergebnisse!$C$30*D13^(Ergebnisse!$C$32)</f>
        <v>966.88727998043225</v>
      </c>
      <c r="G13" s="65">
        <f>Ergebnisse!$C$30*D13^(Ergebnisse!$C$31)</f>
        <v>1188.8978766054374</v>
      </c>
      <c r="I13" s="65">
        <f>Ergebnisse!$C$35*GRINIX!D13^(Ergebnisse!$C$38)</f>
        <v>1264.0936017943702</v>
      </c>
      <c r="J13" s="65">
        <f>Ergebnisse!$C$35*GRINIX!D13^(Ergebnisse!$C$37)</f>
        <v>1159.7799760670209</v>
      </c>
      <c r="K13" s="65">
        <f>Ergebnisse!$C$35*GRINIX!D13^(Ergebnisse!$C$36)</f>
        <v>1354.2602604454003</v>
      </c>
      <c r="M13" s="65">
        <f>Ergebnisse!$C$40*D13^(Ergebnisse!$C$43)</f>
        <v>1914.0367488113334</v>
      </c>
      <c r="N13" s="65">
        <f>Ergebnisse!$C$40*D13^(Ergebnisse!$C$42)</f>
        <v>1786.6001672204075</v>
      </c>
      <c r="O13" s="65">
        <f>Ergebnisse!$C$40*D13^(Ergebnisse!$C$41)</f>
        <v>2050.5632670459154</v>
      </c>
    </row>
    <row r="14" spans="3:15" x14ac:dyDescent="0.3">
      <c r="C14" s="65">
        <v>6</v>
      </c>
      <c r="D14" s="65">
        <f t="shared" si="0"/>
        <v>6000</v>
      </c>
      <c r="E14" s="65">
        <f>Ergebnisse!$C$30*D14^(Ergebnisse!$C$33)</f>
        <v>1053.8482145321018</v>
      </c>
      <c r="F14" s="65">
        <f>Ergebnisse!$C$30*D14^(Ergebnisse!$C$32)</f>
        <v>949.38037292671822</v>
      </c>
      <c r="G14" s="65">
        <f>Ergebnisse!$C$30*D14^(Ergebnisse!$C$31)</f>
        <v>1169.8114801434017</v>
      </c>
      <c r="I14" s="65">
        <f>Ergebnisse!$C$35*GRINIX!D14^(Ergebnisse!$C$38)</f>
        <v>1242.0696326602542</v>
      </c>
      <c r="J14" s="65">
        <f>Ergebnisse!$C$35*GRINIX!D14^(Ergebnisse!$C$37)</f>
        <v>1138.5823084187634</v>
      </c>
      <c r="K14" s="65">
        <f>Ergebnisse!$C$35*GRINIX!D14^(Ergebnisse!$C$36)</f>
        <v>1331.5919280656708</v>
      </c>
      <c r="M14" s="65">
        <f>Ergebnisse!$C$40*D14^(Ergebnisse!$C$43)</f>
        <v>1885.1125020028862</v>
      </c>
      <c r="N14" s="65">
        <f>Ergebnisse!$C$40*D14^(Ergebnisse!$C$42)</f>
        <v>1758.3772802582682</v>
      </c>
      <c r="O14" s="65">
        <f>Ergebnisse!$C$40*D14^(Ergebnisse!$C$41)</f>
        <v>2020.9821777756506</v>
      </c>
    </row>
    <row r="15" spans="3:15" x14ac:dyDescent="0.3">
      <c r="C15" s="65">
        <v>6.5</v>
      </c>
      <c r="D15" s="65">
        <f t="shared" si="0"/>
        <v>6500</v>
      </c>
      <c r="E15" s="65">
        <f>Ergebnisse!$C$30*D15^(Ergebnisse!$C$33)</f>
        <v>1037.2780003357707</v>
      </c>
      <c r="F15" s="65">
        <f>Ergebnisse!$C$30*D15^(Ergebnisse!$C$32)</f>
        <v>933.55563935628584</v>
      </c>
      <c r="G15" s="65">
        <f>Ergebnisse!$C$30*D15^(Ergebnisse!$C$31)</f>
        <v>1152.5243966417163</v>
      </c>
      <c r="I15" s="65">
        <f>Ergebnisse!$C$35*GRINIX!D15^(Ergebnisse!$C$38)</f>
        <v>1222.1485543518518</v>
      </c>
      <c r="J15" s="65">
        <f>Ergebnisse!$C$35*GRINIX!D15^(Ergebnisse!$C$37)</f>
        <v>1119.4246471080799</v>
      </c>
      <c r="K15" s="65">
        <f>Ergebnisse!$C$35*GRINIX!D15^(Ergebnisse!$C$36)</f>
        <v>1311.0743027670208</v>
      </c>
      <c r="M15" s="65">
        <f>Ergebnisse!$C$40*D15^(Ergebnisse!$C$43)</f>
        <v>1858.8909157737337</v>
      </c>
      <c r="N15" s="65">
        <f>Ergebnisse!$C$40*D15^(Ergebnisse!$C$42)</f>
        <v>1732.8086139862094</v>
      </c>
      <c r="O15" s="65">
        <f>Ergebnisse!$C$40*D15^(Ergebnisse!$C$41)</f>
        <v>1994.1471948232179</v>
      </c>
    </row>
    <row r="16" spans="3:15" x14ac:dyDescent="0.3">
      <c r="C16" s="65">
        <v>7</v>
      </c>
      <c r="D16" s="65">
        <f t="shared" si="0"/>
        <v>7000</v>
      </c>
      <c r="E16" s="65">
        <f>Ergebnisse!$C$30*D16^(Ergebnisse!$C$33)</f>
        <v>1022.1687506054269</v>
      </c>
      <c r="F16" s="65">
        <f>Ergebnisse!$C$30*D16^(Ergebnisse!$C$32)</f>
        <v>919.13948505498001</v>
      </c>
      <c r="G16" s="65">
        <f>Ergebnisse!$C$30*D16^(Ergebnisse!$C$31)</f>
        <v>1136.7468939186756</v>
      </c>
      <c r="I16" s="65">
        <f>Ergebnisse!$C$35*GRINIX!D16^(Ergebnisse!$C$38)</f>
        <v>1203.9894803028228</v>
      </c>
      <c r="J16" s="65">
        <f>Ergebnisse!$C$35*GRINIX!D16^(Ergebnisse!$C$37)</f>
        <v>1101.9749237764884</v>
      </c>
      <c r="K16" s="65">
        <f>Ergebnisse!$C$35*GRINIX!D16^(Ergebnisse!$C$36)</f>
        <v>1292.3599078078619</v>
      </c>
      <c r="M16" s="65">
        <f>Ergebnisse!$C$40*D16^(Ergebnisse!$C$43)</f>
        <v>1834.9388063446461</v>
      </c>
      <c r="N16" s="65">
        <f>Ergebnisse!$C$40*D16^(Ergebnisse!$C$42)</f>
        <v>1709.4673136260942</v>
      </c>
      <c r="O16" s="65">
        <f>Ergebnisse!$C$40*D16^(Ergebnisse!$C$41)</f>
        <v>1969.6196564808761</v>
      </c>
    </row>
    <row r="17" spans="3:28" x14ac:dyDescent="0.3">
      <c r="C17" s="65">
        <v>7.5</v>
      </c>
      <c r="D17" s="65">
        <f t="shared" si="0"/>
        <v>7500</v>
      </c>
      <c r="E17" s="65">
        <f>Ergebnisse!$C$30*D17^(Ergebnisse!$C$33)</f>
        <v>1008.3002653733115</v>
      </c>
      <c r="F17" s="65">
        <f>Ergebnisse!$C$30*D17^(Ergebnisse!$C$32)</f>
        <v>905.91853700393324</v>
      </c>
      <c r="G17" s="65">
        <f>Ergebnisse!$C$30*D17^(Ergebnisse!$C$31)</f>
        <v>1122.2525907398192</v>
      </c>
      <c r="I17" s="65">
        <f>Ergebnisse!$C$35*GRINIX!D17^(Ergebnisse!$C$38)</f>
        <v>1187.3263913940541</v>
      </c>
      <c r="J17" s="65">
        <f>Ergebnisse!$C$35*GRINIX!D17^(Ergebnisse!$C$37)</f>
        <v>1085.9742023884589</v>
      </c>
      <c r="K17" s="65">
        <f>Ergebnisse!$C$35*GRINIX!D17^(Ergebnisse!$C$36)</f>
        <v>1275.1774124045105</v>
      </c>
      <c r="M17" s="65">
        <f>Ergebnisse!$C$40*D17^(Ergebnisse!$C$43)</f>
        <v>1812.9174172407015</v>
      </c>
      <c r="N17" s="65">
        <f>Ergebnisse!$C$40*D17^(Ergebnisse!$C$42)</f>
        <v>1688.019779811634</v>
      </c>
      <c r="O17" s="65">
        <f>Ergebnisse!$C$40*D17^(Ergebnisse!$C$41)</f>
        <v>1947.0563088434037</v>
      </c>
    </row>
    <row r="18" spans="3:28" x14ac:dyDescent="0.3">
      <c r="C18" s="65">
        <v>8</v>
      </c>
      <c r="D18" s="65">
        <f t="shared" si="0"/>
        <v>8000</v>
      </c>
      <c r="E18" s="65">
        <f>Ergebnisse!$C$30*D18^(Ergebnisse!$C$33)</f>
        <v>995.49754698996799</v>
      </c>
      <c r="F18" s="65">
        <f>Ergebnisse!$C$30*D18^(Ergebnisse!$C$32)</f>
        <v>893.7233698164996</v>
      </c>
      <c r="G18" s="65">
        <f>Ergebnisse!$C$30*D18^(Ergebnisse!$C$31)</f>
        <v>1108.8614212544544</v>
      </c>
      <c r="I18" s="65">
        <f>Ergebnisse!$C$35*GRINIX!D18^(Ergebnisse!$C$38)</f>
        <v>1171.9479375099393</v>
      </c>
      <c r="J18" s="65">
        <f>Ergebnisse!$C$35*GRINIX!D18^(Ergebnisse!$C$37)</f>
        <v>1071.2169086471492</v>
      </c>
      <c r="K18" s="65">
        <f>Ergebnisse!$C$35*GRINIX!D18^(Ergebnisse!$C$36)</f>
        <v>1259.3111219146076</v>
      </c>
      <c r="M18" s="65">
        <f>Ergebnisse!$C$40*D18^(Ergebnisse!$C$43)</f>
        <v>1792.5570843413923</v>
      </c>
      <c r="N18" s="65">
        <f>Ergebnisse!$C$40*D18^(Ergebnisse!$C$42)</f>
        <v>1668.2006069070328</v>
      </c>
      <c r="O18" s="65">
        <f>Ergebnisse!$C$40*D18^(Ergebnisse!$C$41)</f>
        <v>1926.1837499149078</v>
      </c>
    </row>
    <row r="19" spans="3:28" ht="46.8" customHeight="1" x14ac:dyDescent="0.3">
      <c r="C19" s="65">
        <v>8.5</v>
      </c>
      <c r="D19" s="65">
        <f>C19*1000</f>
        <v>8500</v>
      </c>
      <c r="E19" s="65">
        <f>Ergebnisse!$C$30*D19^(Ergebnisse!$C$33)</f>
        <v>983.61935147877443</v>
      </c>
      <c r="F19" s="65">
        <f>Ergebnisse!$C$30*D19^(Ergebnisse!$C$32)</f>
        <v>882.41734730216285</v>
      </c>
      <c r="G19" s="65">
        <f>Ergebnisse!$C$30*D19^(Ergebnisse!$C$31)</f>
        <v>1096.4279335186566</v>
      </c>
      <c r="I19" s="65">
        <f>Ergebnisse!$C$35*GRINIX!D19^(Ergebnisse!$C$38)</f>
        <v>1157.6835797764193</v>
      </c>
      <c r="J19" s="65">
        <f>Ergebnisse!$C$35*GRINIX!D19^(Ergebnisse!$C$37)</f>
        <v>1057.5372757112414</v>
      </c>
      <c r="K19" s="65">
        <f>Ergebnisse!$C$35*GRINIX!D19^(Ergebnisse!$C$36)</f>
        <v>1244.5868981998813</v>
      </c>
      <c r="M19" s="65">
        <f>Ergebnisse!$C$40*D19^(Ergebnisse!$C$43)</f>
        <v>1773.6398196510515</v>
      </c>
      <c r="N19" s="65">
        <f>Ergebnisse!$C$40*D19^(Ergebnisse!$C$42)</f>
        <v>1649.7953647250022</v>
      </c>
      <c r="O19" s="65">
        <f>Ergebnisse!$C$40*D19^(Ergebnisse!$C$41)</f>
        <v>1906.7808511973699</v>
      </c>
      <c r="Y19" s="66" t="s">
        <v>41</v>
      </c>
    </row>
    <row r="20" spans="3:28" x14ac:dyDescent="0.3">
      <c r="C20" s="65">
        <v>9</v>
      </c>
      <c r="D20" s="65">
        <f t="shared" si="0"/>
        <v>9000</v>
      </c>
      <c r="E20" s="65">
        <f>Ergebnisse!$C$30*D20^(Ergebnisse!$C$33)</f>
        <v>972.55012671362067</v>
      </c>
      <c r="F20" s="65">
        <f>Ergebnisse!$C$30*D20^(Ergebnisse!$C$32)</f>
        <v>871.88877142427839</v>
      </c>
      <c r="G20" s="65">
        <f>Ergebnisse!$C$30*D20^(Ergebnisse!$C$31)</f>
        <v>1084.8330428955696</v>
      </c>
      <c r="I20" s="65">
        <f>Ergebnisse!$C$35*GRINIX!D20^(Ergebnisse!$C$38)</f>
        <v>1144.393834964301</v>
      </c>
      <c r="J20" s="65">
        <f>Ergebnisse!$C$35*GRINIX!D20^(Ergebnisse!$C$37)</f>
        <v>1044.7998087415294</v>
      </c>
      <c r="K20" s="65">
        <f>Ergebnisse!$C$35*GRINIX!D20^(Ergebnisse!$C$36)</f>
        <v>1230.8622424288264</v>
      </c>
      <c r="M20" s="65">
        <f>Ergebnisse!$C$40*D20^(Ergebnisse!$C$43)</f>
        <v>1755.9870280322195</v>
      </c>
      <c r="N20" s="65">
        <f>Ergebnisse!$C$40*D20^(Ergebnisse!$C$42)</f>
        <v>1632.6284614856547</v>
      </c>
      <c r="O20" s="65">
        <f>Ergebnisse!$C$40*D20^(Ergebnisse!$C$41)</f>
        <v>1888.6663532813348</v>
      </c>
    </row>
    <row r="21" spans="3:28" x14ac:dyDescent="0.3">
      <c r="C21" s="65">
        <v>9.5</v>
      </c>
      <c r="D21" s="65">
        <f t="shared" si="0"/>
        <v>9500</v>
      </c>
      <c r="E21" s="65">
        <f>Ergebnisse!$C$30*D21^(Ergebnisse!$C$33)</f>
        <v>962.19420686709645</v>
      </c>
      <c r="F21" s="65">
        <f>Ergebnisse!$C$30*D21^(Ergebnisse!$C$32)</f>
        <v>862.04523285800747</v>
      </c>
      <c r="G21" s="65">
        <f>Ergebnisse!$C$30*D21^(Ergebnisse!$C$31)</f>
        <v>1073.9780888981472</v>
      </c>
      <c r="I21" s="65">
        <f>Ergebnisse!$C$35*GRINIX!D21^(Ergebnisse!$C$38)</f>
        <v>1131.9632519915922</v>
      </c>
      <c r="J21" s="65">
        <f>Ergebnisse!$C$35*GRINIX!D21^(Ergebnisse!$C$37)</f>
        <v>1032.8924242669082</v>
      </c>
      <c r="K21" s="65">
        <f>Ergebnisse!$C$35*GRINIX!D21^(Ergebnisse!$C$36)</f>
        <v>1218.0191515953759</v>
      </c>
      <c r="M21" s="65">
        <f>Ergebnisse!$C$40*D21^(Ergebnisse!$C$43)</f>
        <v>1739.4506486986554</v>
      </c>
      <c r="N21" s="65">
        <f>Ergebnisse!$C$40*D21^(Ergebnisse!$C$42)</f>
        <v>1616.5543952250689</v>
      </c>
      <c r="O21" s="65">
        <f>Ergebnisse!$C$40*D21^(Ergebnisse!$C$41)</f>
        <v>1871.689915412288</v>
      </c>
      <c r="Y21" s="65" t="s">
        <v>42</v>
      </c>
    </row>
    <row r="22" spans="3:28" x14ac:dyDescent="0.3">
      <c r="C22" s="65">
        <v>10</v>
      </c>
      <c r="D22" s="65">
        <f t="shared" si="0"/>
        <v>10000</v>
      </c>
      <c r="E22" s="65">
        <f>Ergebnisse!$C$30*D22^(Ergebnisse!$C$33)</f>
        <v>952.47154852762651</v>
      </c>
      <c r="F22" s="65">
        <f>Ergebnisse!$C$30*D22^(Ergebnisse!$C$32)</f>
        <v>852.80946474009704</v>
      </c>
      <c r="G22" s="65">
        <f>Ergebnisse!$C$30*D22^(Ergebnisse!$C$31)</f>
        <v>1063.7804671071456</v>
      </c>
      <c r="I22" s="65">
        <f>Ergebnisse!$C$35*GRINIX!D22^(Ergebnisse!$C$38)</f>
        <v>1120.2952547556533</v>
      </c>
      <c r="J22" s="65">
        <f>Ergebnisse!$C$35*GRINIX!D22^(Ergebnisse!$C$37)</f>
        <v>1021.7214156161464</v>
      </c>
      <c r="K22" s="65">
        <f>Ergebnisse!$C$35*GRINIX!D22^(Ergebnisse!$C$36)</f>
        <v>1205.9588707390346</v>
      </c>
      <c r="M22" s="65">
        <f>Ergebnisse!$C$40*D22^(Ergebnisse!$C$43)</f>
        <v>1723.9066401331118</v>
      </c>
      <c r="N22" s="65">
        <f>Ergebnisse!$C$40*D22^(Ergebnisse!$C$42)</f>
        <v>1601.4513226303968</v>
      </c>
      <c r="O22" s="65">
        <f>Ergebnisse!$C$40*D22^(Ergebnisse!$C$41)</f>
        <v>1855.7255296487808</v>
      </c>
      <c r="AA22" s="65" t="s">
        <v>39</v>
      </c>
      <c r="AB22" s="65" t="s">
        <v>40</v>
      </c>
    </row>
    <row r="23" spans="3:28" x14ac:dyDescent="0.3">
      <c r="C23" s="65">
        <v>10.5</v>
      </c>
      <c r="D23" s="65">
        <f t="shared" si="0"/>
        <v>10500</v>
      </c>
      <c r="E23" s="65">
        <f>Ergebnisse!$C$30*D23^(Ergebnisse!$C$33)</f>
        <v>943.31454398808899</v>
      </c>
      <c r="F23" s="65">
        <f>Ergebnisse!$C$30*D23^(Ergebnisse!$C$32)</f>
        <v>844.1162459696111</v>
      </c>
      <c r="G23" s="65">
        <f>Ergebnisse!$C$30*D23^(Ergebnisse!$C$31)</f>
        <v>1054.1703623738713</v>
      </c>
      <c r="I23" s="65">
        <f>Ergebnisse!$C$35*GRINIX!D23^(Ergebnisse!$C$38)</f>
        <v>1109.3082886741074</v>
      </c>
      <c r="J23" s="65">
        <f>Ergebnisse!$C$35*GRINIX!D23^(Ergebnisse!$C$37)</f>
        <v>1011.2076931869735</v>
      </c>
      <c r="K23" s="65">
        <f>Ergebnisse!$C$35*GRINIX!D23^(Ergebnisse!$C$36)</f>
        <v>1194.5979700104092</v>
      </c>
      <c r="M23" s="65">
        <f>Ergebnisse!$C$40*D23^(Ergebnisse!$C$43)</f>
        <v>1709.2501045697229</v>
      </c>
      <c r="N23" s="65">
        <f>Ergebnisse!$C$40*D23^(Ergebnisse!$C$42)</f>
        <v>1587.2162484921653</v>
      </c>
      <c r="O23" s="65">
        <f>Ergebnisse!$C$40*D23^(Ergebnisse!$C$41)</f>
        <v>1840.6665901681818</v>
      </c>
      <c r="Z23" s="65">
        <v>500</v>
      </c>
      <c r="AA23" s="65">
        <v>0.5</v>
      </c>
      <c r="AB23" s="65">
        <v>2750</v>
      </c>
    </row>
    <row r="24" spans="3:28" x14ac:dyDescent="0.3">
      <c r="C24" s="65">
        <v>11</v>
      </c>
      <c r="D24" s="65">
        <f t="shared" si="0"/>
        <v>11000</v>
      </c>
      <c r="E24" s="65">
        <f>Ergebnisse!$C$30*D24^(Ergebnisse!$C$33)</f>
        <v>934.66560222671853</v>
      </c>
      <c r="F24" s="65">
        <f>Ergebnisse!$C$30*D24^(Ergebnisse!$C$32)</f>
        <v>835.91005202107544</v>
      </c>
      <c r="G24" s="65">
        <f>Ergebnisse!$C$30*D24^(Ergebnisse!$C$31)</f>
        <v>1045.0882674201998</v>
      </c>
      <c r="I24" s="65">
        <f>Ergebnisse!$C$35*GRINIX!D24^(Ergebnisse!$C$38)</f>
        <v>1098.9328961645379</v>
      </c>
      <c r="J24" s="65">
        <f>Ergebnisse!$C$35*GRINIX!D24^(Ergebnisse!$C$37)</f>
        <v>1001.2839325811437</v>
      </c>
      <c r="K24" s="65">
        <f>Ergebnisse!$C$35*GRINIX!D24^(Ergebnisse!$C$36)</f>
        <v>1183.8653661527524</v>
      </c>
      <c r="M24" s="65">
        <f>Ergebnisse!$C$40*D24^(Ergebnisse!$C$43)</f>
        <v>1695.3915824653627</v>
      </c>
      <c r="N24" s="65">
        <f>Ergebnisse!$C$40*D24^(Ergebnisse!$C$42)</f>
        <v>1573.7613711145968</v>
      </c>
      <c r="O24" s="65">
        <f>Ergebnisse!$C$40*D24^(Ergebnisse!$C$41)</f>
        <v>1826.422144202638</v>
      </c>
      <c r="Z24" s="65">
        <v>2500</v>
      </c>
      <c r="AA24" s="65">
        <v>2.5</v>
      </c>
      <c r="AB24" s="65">
        <v>2300</v>
      </c>
    </row>
    <row r="25" spans="3:28" x14ac:dyDescent="0.3">
      <c r="C25" s="65">
        <v>11.5</v>
      </c>
      <c r="D25" s="65">
        <f t="shared" si="0"/>
        <v>11500</v>
      </c>
      <c r="E25" s="65">
        <f>Ergebnisse!$C$30*D25^(Ergebnisse!$C$33)</f>
        <v>926.47528680081109</v>
      </c>
      <c r="F25" s="65">
        <f>Ergebnisse!$C$30*D25^(Ergebnisse!$C$32)</f>
        <v>828.14324769148482</v>
      </c>
      <c r="G25" s="65">
        <f>Ergebnisse!$C$30*D25^(Ergebnisse!$C$31)</f>
        <v>1036.483071552394</v>
      </c>
      <c r="I25" s="65">
        <f>Ergebnisse!$C$35*GRINIX!D25^(Ergebnisse!$C$38)</f>
        <v>1089.1094658705078</v>
      </c>
      <c r="J25" s="65">
        <f>Ergebnisse!$C$35*GRINIX!D25^(Ergebnisse!$C$37)</f>
        <v>991.89238085823843</v>
      </c>
      <c r="K25" s="65">
        <f>Ergebnisse!$C$35*GRINIX!D25^(Ergebnisse!$C$36)</f>
        <v>1173.7000292414546</v>
      </c>
      <c r="M25" s="65">
        <f>Ergebnisse!$C$40*D25^(Ergebnisse!$C$43)</f>
        <v>1682.254196744909</v>
      </c>
      <c r="N25" s="65">
        <f>Ergebnisse!$C$40*D25^(Ergebnisse!$C$42)</f>
        <v>1561.0112669583609</v>
      </c>
      <c r="O25" s="65">
        <f>Ergebnisse!$C$40*D25^(Ergebnisse!$C$41)</f>
        <v>1812.9140015626465</v>
      </c>
      <c r="Z25" s="65">
        <v>5000</v>
      </c>
      <c r="AA25" s="65">
        <v>5</v>
      </c>
      <c r="AB25" s="65">
        <v>1990</v>
      </c>
    </row>
    <row r="26" spans="3:28" x14ac:dyDescent="0.3">
      <c r="C26" s="65">
        <v>12</v>
      </c>
      <c r="D26" s="65">
        <f t="shared" si="0"/>
        <v>12000</v>
      </c>
      <c r="E26" s="65">
        <f>Ergebnisse!$C$30*D26^(Ergebnisse!$C$33)</f>
        <v>918.70086423978125</v>
      </c>
      <c r="F26" s="65">
        <f>Ergebnisse!$C$30*D26^(Ergebnisse!$C$32)</f>
        <v>820.77467906809363</v>
      </c>
      <c r="G26" s="65">
        <f>Ergebnisse!$C$30*D26^(Ergebnisse!$C$31)</f>
        <v>1028.3105698548236</v>
      </c>
      <c r="I26" s="65">
        <f>Ergebnisse!$C$35*GRINIX!D26^(Ergebnisse!$C$38)</f>
        <v>1079.7864784062035</v>
      </c>
      <c r="J26" s="65">
        <f>Ergebnisse!$C$35*GRINIX!D26^(Ergebnisse!$C$37)</f>
        <v>982.98314755088995</v>
      </c>
      <c r="K26" s="65">
        <f>Ergebnisse!$C$35*GRINIX!D26^(Ergebnisse!$C$36)</f>
        <v>1164.049194626037</v>
      </c>
      <c r="M26" s="65">
        <f>Ergebnisse!$C$40*D26^(Ergebnisse!$C$43)</f>
        <v>1669.7714241279402</v>
      </c>
      <c r="N26" s="65">
        <f>Ergebnisse!$C$40*D26^(Ergebnisse!$C$42)</f>
        <v>1548.900694340201</v>
      </c>
      <c r="O26" s="65">
        <f>Ergebnisse!$C$40*D26^(Ergebnisse!$C$41)</f>
        <v>1800.0744779974013</v>
      </c>
      <c r="Z26" s="65">
        <v>7500</v>
      </c>
      <c r="AA26" s="65">
        <v>7.5</v>
      </c>
      <c r="AB26" s="65">
        <v>1850</v>
      </c>
    </row>
    <row r="27" spans="3:28" x14ac:dyDescent="0.3">
      <c r="C27" s="65">
        <v>12.5</v>
      </c>
      <c r="D27" s="65">
        <f t="shared" si="0"/>
        <v>12500</v>
      </c>
      <c r="E27" s="65">
        <f>Ergebnisse!$C$30*D27^(Ergebnisse!$C$33)</f>
        <v>911.3051594126706</v>
      </c>
      <c r="F27" s="65">
        <f>Ergebnisse!$C$30*D27^(Ergebnisse!$C$32)</f>
        <v>813.76856386738336</v>
      </c>
      <c r="G27" s="65">
        <f>Ergebnisse!$C$30*D27^(Ergebnisse!$C$31)</f>
        <v>1020.5322869998362</v>
      </c>
      <c r="I27" s="65">
        <f>Ergebnisse!$C$35*GRINIX!D27^(Ergebnisse!$C$38)</f>
        <v>1070.9191233312704</v>
      </c>
      <c r="J27" s="65">
        <f>Ergebnisse!$C$35*GRINIX!D27^(Ergebnisse!$C$37)</f>
        <v>974.5128579486601</v>
      </c>
      <c r="K27" s="65">
        <f>Ergebnisse!$C$35*GRINIX!D27^(Ergebnisse!$C$36)</f>
        <v>1154.8669527376614</v>
      </c>
      <c r="M27" s="65">
        <f>Ergebnisse!$C$40*D27^(Ergebnisse!$C$43)</f>
        <v>1657.8853359009941</v>
      </c>
      <c r="N27" s="65">
        <f>Ergebnisse!$C$40*D27^(Ergebnisse!$C$42)</f>
        <v>1537.3728603957841</v>
      </c>
      <c r="O27" s="65">
        <f>Ergebnisse!$C$40*D27^(Ergebnisse!$C$41)</f>
        <v>1787.844613237123</v>
      </c>
      <c r="Z27" s="65">
        <v>10000</v>
      </c>
      <c r="AA27" s="65">
        <v>10</v>
      </c>
      <c r="AB27" s="65">
        <v>1750</v>
      </c>
    </row>
    <row r="28" spans="3:28" x14ac:dyDescent="0.3">
      <c r="C28" s="65">
        <v>13</v>
      </c>
      <c r="D28" s="65">
        <f t="shared" si="0"/>
        <v>13000</v>
      </c>
      <c r="E28" s="65">
        <f>Ergebnisse!$C$30*D28^(Ergebnisse!$C$33)</f>
        <v>904.25564348323553</v>
      </c>
      <c r="F28" s="65">
        <f>Ergebnisse!$C$30*D28^(Ergebnisse!$C$32)</f>
        <v>807.09360772092714</v>
      </c>
      <c r="G28" s="65">
        <f>Ergebnisse!$C$30*D28^(Ergebnisse!$C$31)</f>
        <v>1013.1145395640567</v>
      </c>
      <c r="I28" s="65">
        <f>Ergebnisse!$C$35*GRINIX!D28^(Ergebnisse!$C$38)</f>
        <v>1062.4681973476663</v>
      </c>
      <c r="J28" s="65">
        <f>Ergebnisse!$C$35*GRINIX!D28^(Ergebnisse!$C$37)</f>
        <v>966.44358069160648</v>
      </c>
      <c r="K28" s="65">
        <f>Ergebnisse!$C$35*GRINIX!D28^(Ergebnisse!$C$36)</f>
        <v>1146.1131252483663</v>
      </c>
      <c r="M28" s="65">
        <f>Ergebnisse!$C$40*D28^(Ergebnisse!$C$43)</f>
        <v>1646.5451947468148</v>
      </c>
      <c r="N28" s="65">
        <f>Ergebnisse!$C$40*D28^(Ergebnisse!$C$42)</f>
        <v>1526.3780392838705</v>
      </c>
      <c r="O28" s="65">
        <f>Ergebnisse!$C$40*D28^(Ergebnisse!$C$41)</f>
        <v>1776.1727491937681</v>
      </c>
      <c r="Z28" s="65">
        <v>15000</v>
      </c>
      <c r="AA28" s="65">
        <v>15</v>
      </c>
      <c r="AB28" s="65">
        <v>1625</v>
      </c>
    </row>
    <row r="29" spans="3:28" x14ac:dyDescent="0.3">
      <c r="C29" s="65">
        <v>13.5</v>
      </c>
      <c r="D29" s="65">
        <f t="shared" si="0"/>
        <v>13500</v>
      </c>
      <c r="E29" s="65">
        <f>Ergebnisse!$C$30*D29^(Ergebnisse!$C$33)</f>
        <v>897.52370021391528</v>
      </c>
      <c r="F29" s="65">
        <f>Ergebnisse!$C$30*D29^(Ergebnisse!$C$32)</f>
        <v>800.72229362847395</v>
      </c>
      <c r="G29" s="65">
        <f>Ergebnisse!$C$30*D29^(Ergebnisse!$C$31)</f>
        <v>1006.0276813267341</v>
      </c>
      <c r="I29" s="65">
        <f>Ergebnisse!$C$35*GRINIX!D29^(Ergebnisse!$C$38)</f>
        <v>1054.3992181012675</v>
      </c>
      <c r="J29" s="65">
        <f>Ergebnisse!$C$35*GRINIX!D29^(Ergebnisse!$C$37)</f>
        <v>958.74196557852247</v>
      </c>
      <c r="K29" s="65">
        <f>Ergebnisse!$C$35*GRINIX!D29^(Ergebnisse!$C$36)</f>
        <v>1137.7523608435413</v>
      </c>
      <c r="M29" s="65">
        <f>Ergebnisse!$C$40*D29^(Ergebnisse!$C$43)</f>
        <v>1635.7063248698926</v>
      </c>
      <c r="N29" s="65">
        <f>Ergebnisse!$C$40*D29^(Ergebnisse!$C$42)</f>
        <v>1515.8724598975227</v>
      </c>
      <c r="O29" s="65">
        <f>Ergebnisse!$C$40*D29^(Ergebnisse!$C$41)</f>
        <v>1765.013384701404</v>
      </c>
      <c r="Z29" s="65">
        <v>20000</v>
      </c>
      <c r="AA29" s="65">
        <v>20</v>
      </c>
      <c r="AB29" s="65">
        <v>1500</v>
      </c>
    </row>
    <row r="30" spans="3:28" x14ac:dyDescent="0.3">
      <c r="C30" s="65">
        <v>14</v>
      </c>
      <c r="D30" s="65">
        <f t="shared" si="0"/>
        <v>14000</v>
      </c>
      <c r="E30" s="65">
        <f>Ergebnisse!$C$30*D30^(Ergebnisse!$C$33)</f>
        <v>891.08403053758514</v>
      </c>
      <c r="F30" s="65">
        <f>Ergebnisse!$C$30*D30^(Ergebnisse!$C$32)</f>
        <v>794.63030559516949</v>
      </c>
      <c r="G30" s="65">
        <f>Ergebnisse!$C$30*D30^(Ergebnisse!$C$31)</f>
        <v>999.24549049811037</v>
      </c>
      <c r="I30" s="65">
        <f>Ergebnisse!$C$35*GRINIX!D30^(Ergebnisse!$C$38)</f>
        <v>1046.6817051068713</v>
      </c>
      <c r="J30" s="65">
        <f>Ergebnisse!$C$35*GRINIX!D30^(Ergebnisse!$C$37)</f>
        <v>951.37854425326475</v>
      </c>
      <c r="K30" s="65">
        <f>Ergebnisse!$C$35*GRINIX!D30^(Ergebnisse!$C$36)</f>
        <v>1129.7534012811539</v>
      </c>
      <c r="M30" s="65">
        <f>Ergebnisse!$C$40*D30^(Ergebnisse!$C$43)</f>
        <v>1625.3291942005437</v>
      </c>
      <c r="N30" s="65">
        <f>Ergebnisse!$C$40*D30^(Ergebnisse!$C$42)</f>
        <v>1505.8174026443462</v>
      </c>
      <c r="O30" s="65">
        <f>Ergebnisse!$C$40*D30^(Ergebnisse!$C$41)</f>
        <v>1754.3262449228866</v>
      </c>
      <c r="Z30" s="65">
        <v>30000</v>
      </c>
      <c r="AA30" s="65">
        <v>30</v>
      </c>
      <c r="AB30" s="65">
        <v>1400</v>
      </c>
    </row>
    <row r="31" spans="3:28" x14ac:dyDescent="0.3">
      <c r="C31" s="65">
        <v>14.5</v>
      </c>
      <c r="D31" s="65">
        <f t="shared" si="0"/>
        <v>14500</v>
      </c>
      <c r="E31" s="65">
        <f>Ergebnisse!$C$30*D31^(Ergebnisse!$C$33)</f>
        <v>884.91416541169622</v>
      </c>
      <c r="F31" s="65">
        <f>Ergebnisse!$C$30*D31^(Ergebnisse!$C$32)</f>
        <v>788.79605730314256</v>
      </c>
      <c r="G31" s="65">
        <f>Ergebnisse!$C$30*D31^(Ergebnisse!$C$31)</f>
        <v>992.74466815106757</v>
      </c>
      <c r="I31" s="65">
        <f>Ergebnisse!$C$35*GRINIX!D31^(Ergebnisse!$C$38)</f>
        <v>1039.2885915326754</v>
      </c>
      <c r="J31" s="65">
        <f>Ergebnisse!$C$35*GRINIX!D31^(Ergebnisse!$C$37)</f>
        <v>944.32715837589478</v>
      </c>
      <c r="K31" s="65">
        <f>Ergebnisse!$C$35*GRINIX!D31^(Ergebnisse!$C$36)</f>
        <v>1122.0884808296835</v>
      </c>
      <c r="M31" s="65">
        <f>Ergebnisse!$C$40*D31^(Ergebnisse!$C$43)</f>
        <v>1615.3786628366436</v>
      </c>
      <c r="N31" s="65">
        <f>Ergebnisse!$C$40*D31^(Ergebnisse!$C$42)</f>
        <v>1496.1784600534154</v>
      </c>
      <c r="O31" s="65">
        <f>Ergebnisse!$C$40*D31^(Ergebnisse!$C$41)</f>
        <v>1744.0755190759412</v>
      </c>
      <c r="Z31" s="65">
        <v>40000</v>
      </c>
      <c r="AA31" s="65">
        <v>40</v>
      </c>
      <c r="AB31" s="65">
        <v>1300</v>
      </c>
    </row>
    <row r="32" spans="3:28" x14ac:dyDescent="0.3">
      <c r="C32" s="65">
        <v>15</v>
      </c>
      <c r="D32" s="65">
        <f t="shared" si="0"/>
        <v>15000</v>
      </c>
      <c r="E32" s="65">
        <f>Ergebnisse!$C$30*D32^(Ergebnisse!$C$33)</f>
        <v>878.99406426659061</v>
      </c>
      <c r="F32" s="65">
        <f>Ergebnisse!$C$30*D32^(Ergebnisse!$C$32)</f>
        <v>783.2003037718523</v>
      </c>
      <c r="G32" s="65">
        <f>Ergebnisse!$C$30*D32^(Ergebnisse!$C$31)</f>
        <v>986.50442459604608</v>
      </c>
      <c r="I32" s="65">
        <f>Ergebnisse!$C$35*GRINIX!D32^(Ergebnisse!$C$38)</f>
        <v>1032.1957394097365</v>
      </c>
      <c r="J32" s="65">
        <f>Ergebnisse!$C$35*GRINIX!D32^(Ergebnisse!$C$37)</f>
        <v>937.56448851325115</v>
      </c>
      <c r="K32" s="65">
        <f>Ergebnisse!$C$35*GRINIX!D32^(Ergebnisse!$C$36)</f>
        <v>1114.7328311542444</v>
      </c>
      <c r="M32" s="65">
        <f>Ergebnisse!$C$40*D32^(Ergebnisse!$C$43)</f>
        <v>1605.8233630067552</v>
      </c>
      <c r="N32" s="65">
        <f>Ergebnisse!$C$40*D32^(Ergebnisse!$C$42)</f>
        <v>1486.9249269566353</v>
      </c>
      <c r="O32" s="65">
        <f>Ergebnisse!$C$40*D32^(Ergebnisse!$C$41)</f>
        <v>1734.229231368269</v>
      </c>
      <c r="Z32" s="65">
        <v>50000</v>
      </c>
      <c r="AA32" s="65">
        <v>50</v>
      </c>
      <c r="AB32" s="65">
        <v>1270</v>
      </c>
    </row>
    <row r="33" spans="3:28" x14ac:dyDescent="0.3">
      <c r="C33" s="65">
        <v>15.5</v>
      </c>
      <c r="D33" s="65">
        <f t="shared" si="0"/>
        <v>15500</v>
      </c>
      <c r="E33" s="65">
        <f>Ergebnisse!$C$30*D33^(Ergebnisse!$C$33)</f>
        <v>873.30578170045305</v>
      </c>
      <c r="F33" s="65">
        <f>Ergebnisse!$C$30*D33^(Ergebnisse!$C$32)</f>
        <v>777.82581915855565</v>
      </c>
      <c r="G33" s="65">
        <f>Ergebnisse!$C$30*D33^(Ergebnisse!$C$31)</f>
        <v>980.50613590646935</v>
      </c>
      <c r="I33" s="65">
        <f>Ergebnisse!$C$35*GRINIX!D33^(Ergebnisse!$C$38)</f>
        <v>1025.3815372929485</v>
      </c>
      <c r="J33" s="65">
        <f>Ergebnisse!$C$35*GRINIX!D33^(Ergebnisse!$C$37)</f>
        <v>931.06966329467764</v>
      </c>
      <c r="K33" s="65">
        <f>Ergebnisse!$C$35*GRINIX!D33^(Ergebnisse!$C$36)</f>
        <v>1107.6642702918389</v>
      </c>
      <c r="M33" s="65">
        <f>Ergebnisse!$C$40*D33^(Ergebnisse!$C$43)</f>
        <v>1596.6351839874919</v>
      </c>
      <c r="N33" s="65">
        <f>Ergebnisse!$C$40*D33^(Ergebnisse!$C$42)</f>
        <v>1478.0292940402937</v>
      </c>
      <c r="O33" s="65">
        <f>Ergebnisse!$C$40*D33^(Ergebnisse!$C$41)</f>
        <v>1724.7587182648047</v>
      </c>
      <c r="Z33" s="65">
        <v>60000</v>
      </c>
      <c r="AA33" s="65">
        <v>60</v>
      </c>
      <c r="AB33" s="65">
        <v>1250</v>
      </c>
    </row>
    <row r="34" spans="3:28" x14ac:dyDescent="0.3">
      <c r="C34" s="65">
        <v>16</v>
      </c>
      <c r="D34" s="65">
        <f t="shared" si="0"/>
        <v>16000</v>
      </c>
      <c r="E34" s="65">
        <f>Ergebnisse!$C$30*D34^(Ergebnisse!$C$33)</f>
        <v>867.83318902743838</v>
      </c>
      <c r="F34" s="65">
        <f>Ergebnisse!$C$30*D34^(Ergebnisse!$C$32)</f>
        <v>772.65712769629181</v>
      </c>
      <c r="G34" s="65">
        <f>Ergebnisse!$C$30*D34^(Ergebnisse!$C$31)</f>
        <v>974.73305685153559</v>
      </c>
      <c r="I34" s="65">
        <f>Ergebnisse!$C$35*GRINIX!D34^(Ergebnisse!$C$38)</f>
        <v>1018.826564182986</v>
      </c>
      <c r="J34" s="65">
        <f>Ergebnisse!$C$35*GRINIX!D34^(Ergebnisse!$C$37)</f>
        <v>924.82393304887592</v>
      </c>
      <c r="K34" s="65">
        <f>Ergebnisse!$C$35*GRINIX!D34^(Ergebnisse!$C$36)</f>
        <v>1100.8628592227508</v>
      </c>
      <c r="M34" s="65">
        <f>Ergebnisse!$C$40*D34^(Ergebnisse!$C$43)</f>
        <v>1587.788841446436</v>
      </c>
      <c r="N34" s="65">
        <f>Ergebnisse!$C$40*D34^(Ergebnisse!$C$42)</f>
        <v>1469.466824524445</v>
      </c>
      <c r="O34" s="65">
        <f>Ergebnisse!$C$40*D34^(Ergebnisse!$C$41)</f>
        <v>1715.6381913131627</v>
      </c>
      <c r="Z34" s="65">
        <v>70000</v>
      </c>
      <c r="AA34" s="65">
        <v>70</v>
      </c>
      <c r="AB34" s="65">
        <v>1230</v>
      </c>
    </row>
    <row r="35" spans="3:28" x14ac:dyDescent="0.3">
      <c r="C35" s="65">
        <v>16.5</v>
      </c>
      <c r="D35" s="65">
        <f t="shared" si="0"/>
        <v>16500</v>
      </c>
      <c r="E35" s="65">
        <f>Ergebnisse!$C$30*D35^(Ergebnisse!$C$33)</f>
        <v>862.5617402445846</v>
      </c>
      <c r="F35" s="65">
        <f>Ergebnisse!$C$30*D35^(Ergebnisse!$C$32)</f>
        <v>767.68027764369765</v>
      </c>
      <c r="G35" s="65">
        <f>Ergebnisse!$C$30*D35^(Ergebnisse!$C$31)</f>
        <v>969.17007952506481</v>
      </c>
      <c r="I35" s="65">
        <f>Ergebnisse!$C$35*GRINIX!D35^(Ergebnisse!$C$38)</f>
        <v>1012.5133070974607</v>
      </c>
      <c r="J35" s="65">
        <f>Ergebnisse!$C$35*GRINIX!D35^(Ergebnisse!$C$37)</f>
        <v>918.810395631039</v>
      </c>
      <c r="K35" s="65">
        <f>Ergebnisse!$C$35*GRINIX!D35^(Ergebnisse!$C$36)</f>
        <v>1094.3106131871484</v>
      </c>
      <c r="M35" s="65">
        <f>Ergebnisse!$C$40*D35^(Ergebnisse!$C$43)</f>
        <v>1579.2615152045908</v>
      </c>
      <c r="N35" s="65">
        <f>Ergebnisse!$C$40*D35^(Ergebnisse!$C$42)</f>
        <v>1461.2151981917066</v>
      </c>
      <c r="O35" s="65">
        <f>Ergebnisse!$C$40*D35^(Ergebnisse!$C$41)</f>
        <v>1706.8443693254594</v>
      </c>
      <c r="Z35" s="65">
        <v>80000</v>
      </c>
      <c r="AA35" s="65">
        <v>80</v>
      </c>
      <c r="AB35" s="65">
        <v>1200</v>
      </c>
    </row>
    <row r="36" spans="3:28" x14ac:dyDescent="0.3">
      <c r="C36" s="65">
        <v>17</v>
      </c>
      <c r="D36" s="65">
        <f t="shared" si="0"/>
        <v>17000</v>
      </c>
      <c r="E36" s="65">
        <f>Ergebnisse!$C$30*D36^(Ergebnisse!$C$33)</f>
        <v>857.47827421972318</v>
      </c>
      <c r="F36" s="65">
        <f>Ergebnisse!$C$30*D36^(Ergebnisse!$C$32)</f>
        <v>762.88265029464287</v>
      </c>
      <c r="G36" s="65">
        <f>Ergebnisse!$C$30*D36^(Ergebnisse!$C$31)</f>
        <v>963.80352925165778</v>
      </c>
      <c r="I36" s="65">
        <f>Ergebnisse!$C$35*GRINIX!D36^(Ergebnisse!$C$38)</f>
        <v>1006.4259223841726</v>
      </c>
      <c r="J36" s="65">
        <f>Ergebnisse!$C$35*GRINIX!D36^(Ergebnisse!$C$37)</f>
        <v>913.01376478852899</v>
      </c>
      <c r="K36" s="65">
        <f>Ergebnisse!$C$35*GRINIX!D36^(Ergebnisse!$C$36)</f>
        <v>1087.9912576491975</v>
      </c>
      <c r="M36" s="65">
        <f>Ergebnisse!$C$40*D36^(Ergebnisse!$C$43)</f>
        <v>1571.0325428334702</v>
      </c>
      <c r="N36" s="65">
        <f>Ergebnisse!$C$40*D36^(Ergebnisse!$C$42)</f>
        <v>1453.2542103629039</v>
      </c>
      <c r="O36" s="65">
        <f>Ergebnisse!$C$40*D36^(Ergebnisse!$C$41)</f>
        <v>1698.3561671742611</v>
      </c>
      <c r="Z36" s="65">
        <v>90000</v>
      </c>
      <c r="AA36" s="65">
        <v>90</v>
      </c>
      <c r="AB36" s="65">
        <v>1175</v>
      </c>
    </row>
    <row r="37" spans="3:28" x14ac:dyDescent="0.3">
      <c r="C37" s="65">
        <v>17.5</v>
      </c>
      <c r="D37" s="65">
        <f t="shared" si="0"/>
        <v>17500</v>
      </c>
      <c r="E37" s="65">
        <f>Ergebnisse!$C$30*D37^(Ergebnisse!$C$33)</f>
        <v>852.57084660895259</v>
      </c>
      <c r="F37" s="65">
        <f>Ergebnisse!$C$30*D37^(Ergebnisse!$C$32)</f>
        <v>758.2527977533091</v>
      </c>
      <c r="G37" s="65">
        <f>Ergebnisse!$C$30*D37^(Ergebnisse!$C$31)</f>
        <v>958.62099110116253</v>
      </c>
      <c r="I37" s="65">
        <f>Ergebnisse!$C$35*GRINIX!D37^(Ergebnisse!$C$38)</f>
        <v>1000.550032932533</v>
      </c>
      <c r="J37" s="65">
        <f>Ergebnisse!$C$35*GRINIX!D37^(Ergebnisse!$C$37)</f>
        <v>907.42017342582653</v>
      </c>
      <c r="K37" s="65">
        <f>Ergebnisse!$C$35*GRINIX!D37^(Ergebnisse!$C$36)</f>
        <v>1081.8900209117576</v>
      </c>
      <c r="M37" s="65">
        <f>Ergebnisse!$C$40*D37^(Ergebnisse!$C$43)</f>
        <v>1563.0831591139963</v>
      </c>
      <c r="N37" s="65">
        <f>Ergebnisse!$C$40*D37^(Ergebnisse!$C$42)</f>
        <v>1445.565515993753</v>
      </c>
      <c r="O37" s="65">
        <f>Ergebnisse!$C$40*D37^(Ergebnisse!$C$41)</f>
        <v>1690.1544311024841</v>
      </c>
      <c r="Z37" s="65">
        <v>100000</v>
      </c>
      <c r="AA37" s="65">
        <v>100</v>
      </c>
      <c r="AB37" s="65">
        <v>1150</v>
      </c>
    </row>
    <row r="38" spans="3:28" x14ac:dyDescent="0.3">
      <c r="C38" s="65">
        <v>18</v>
      </c>
      <c r="D38" s="65">
        <f t="shared" si="0"/>
        <v>18000</v>
      </c>
      <c r="E38" s="65">
        <f>Ergebnisse!$C$30*D38^(Ergebnisse!$C$33)</f>
        <v>847.82858632541274</v>
      </c>
      <c r="F38" s="65">
        <f>Ergebnisse!$C$30*D38^(Ergebnisse!$C$32)</f>
        <v>753.78030445556169</v>
      </c>
      <c r="G38" s="65">
        <f>Ergebnisse!$C$30*D38^(Ergebnisse!$C$31)</f>
        <v>953.61116168951946</v>
      </c>
      <c r="I38" s="65">
        <f>Ergebnisse!$C$35*GRINIX!D38^(Ergebnisse!$C$38)</f>
        <v>994.8725550267734</v>
      </c>
      <c r="J38" s="65">
        <f>Ergebnisse!$C$35*GRINIX!D38^(Ergebnisse!$C$37)</f>
        <v>902.01700567754187</v>
      </c>
      <c r="K38" s="65">
        <f>Ergebnisse!$C$35*GRINIX!D38^(Ergebnisse!$C$36)</f>
        <v>1075.9934570016499</v>
      </c>
      <c r="M38" s="65">
        <f>Ergebnisse!$C$40*D38^(Ergebnisse!$C$43)</f>
        <v>1555.3962733960268</v>
      </c>
      <c r="N38" s="65">
        <f>Ergebnisse!$C$40*D38^(Ergebnisse!$C$42)</f>
        <v>1438.1324110507617</v>
      </c>
      <c r="O38" s="65">
        <f>Ergebnisse!$C$40*D38^(Ergebnisse!$C$41)</f>
        <v>1682.2217124823944</v>
      </c>
    </row>
    <row r="39" spans="3:28" x14ac:dyDescent="0.3">
      <c r="C39" s="65">
        <v>18.5</v>
      </c>
      <c r="D39" s="65">
        <f t="shared" si="0"/>
        <v>18500</v>
      </c>
      <c r="E39" s="65">
        <f>Ergebnisse!$C$30*D39^(Ergebnisse!$C$33)</f>
        <v>843.24157239999329</v>
      </c>
      <c r="F39" s="65">
        <f>Ergebnisse!$C$30*D39^(Ergebnisse!$C$32)</f>
        <v>749.45566840651418</v>
      </c>
      <c r="G39" s="65">
        <f>Ergebnisse!$C$30*D39^(Ergebnisse!$C$31)</f>
        <v>948.76372198966112</v>
      </c>
      <c r="I39" s="65">
        <f>Ergebnisse!$C$35*GRINIX!D39^(Ergebnisse!$C$38)</f>
        <v>989.38154981621642</v>
      </c>
      <c r="J39" s="65">
        <f>Ergebnisse!$C$35*GRINIX!D39^(Ergebnisse!$C$37)</f>
        <v>896.79275289890677</v>
      </c>
      <c r="K39" s="65">
        <f>Ergebnisse!$C$35*GRINIX!D39^(Ergebnisse!$C$36)</f>
        <v>1070.2892937002259</v>
      </c>
      <c r="M39" s="65">
        <f>Ergebnisse!$C$40*D39^(Ergebnisse!$C$43)</f>
        <v>1547.9562784593211</v>
      </c>
      <c r="N39" s="65">
        <f>Ergebnisse!$C$40*D39^(Ergebnisse!$C$42)</f>
        <v>1430.939644864638</v>
      </c>
      <c r="O39" s="65">
        <f>Ergebnisse!$C$40*D39^(Ergebnisse!$C$41)</f>
        <v>1674.542073539586</v>
      </c>
    </row>
    <row r="40" spans="3:28" x14ac:dyDescent="0.3">
      <c r="C40" s="65">
        <v>19</v>
      </c>
      <c r="D40" s="65">
        <f t="shared" si="0"/>
        <v>19000</v>
      </c>
      <c r="E40" s="65">
        <f>Ergebnisse!$C$30*D40^(Ergebnisse!$C$33)</f>
        <v>838.80072787121992</v>
      </c>
      <c r="F40" s="65">
        <f>Ergebnisse!$C$30*D40^(Ergebnisse!$C$32)</f>
        <v>745.27019887720576</v>
      </c>
      <c r="G40" s="65">
        <f>Ergebnisse!$C$30*D40^(Ergebnisse!$C$31)</f>
        <v>944.06922769390746</v>
      </c>
      <c r="I40" s="65">
        <f>Ergebnisse!$C$35*GRINIX!D40^(Ergebnisse!$C$38)</f>
        <v>984.06609534070105</v>
      </c>
      <c r="J40" s="65">
        <f>Ergebnisse!$C$35*GRINIX!D40^(Ergebnisse!$C$37)</f>
        <v>891.73688962144661</v>
      </c>
      <c r="K40" s="65">
        <f>Ergebnisse!$C$35*GRINIX!D40^(Ergebnisse!$C$36)</f>
        <v>1064.7663015750591</v>
      </c>
      <c r="M40" s="65">
        <f>Ergebnisse!$C$40*D40^(Ergebnisse!$C$43)</f>
        <v>1540.7488856987995</v>
      </c>
      <c r="N40" s="65">
        <f>Ergebnisse!$C$40*D40^(Ergebnisse!$C$42)</f>
        <v>1423.9732583641235</v>
      </c>
      <c r="O40" s="65">
        <f>Ergebnisse!$C$40*D40^(Ergebnisse!$C$41)</f>
        <v>1667.100919794844</v>
      </c>
    </row>
    <row r="41" spans="3:28" x14ac:dyDescent="0.3">
      <c r="C41" s="65">
        <v>19.5</v>
      </c>
      <c r="D41" s="65">
        <f t="shared" si="0"/>
        <v>19500</v>
      </c>
      <c r="E41" s="65">
        <f>Ergebnisse!$C$30*D41^(Ergebnisse!$C$33)</f>
        <v>834.49772796890613</v>
      </c>
      <c r="F41" s="65">
        <f>Ergebnisse!$C$30*D41^(Ergebnisse!$C$32)</f>
        <v>741.21592791186288</v>
      </c>
      <c r="G41" s="65">
        <f>Ergebnisse!$C$30*D41^(Ergebnisse!$C$31)</f>
        <v>939.51901431356362</v>
      </c>
      <c r="I41" s="65">
        <f>Ergebnisse!$C$35*GRINIX!D41^(Ergebnisse!$C$38)</f>
        <v>978.91617580742047</v>
      </c>
      <c r="J41" s="65">
        <f>Ergebnisse!$C$35*GRINIX!D41^(Ergebnisse!$C$37)</f>
        <v>886.83976626017716</v>
      </c>
      <c r="K41" s="65">
        <f>Ergebnisse!$C$35*GRINIX!D41^(Ergebnisse!$C$36)</f>
        <v>1059.41418064134</v>
      </c>
      <c r="M41" s="65">
        <f>Ergebnisse!$C$40*D41^(Ergebnisse!$C$43)</f>
        <v>1533.7609824200113</v>
      </c>
      <c r="N41" s="65">
        <f>Ergebnisse!$C$40*D41^(Ergebnisse!$C$42)</f>
        <v>1417.2204440423004</v>
      </c>
      <c r="O41" s="65">
        <f>Ergebnisse!$C$40*D41^(Ergebnisse!$C$41)</f>
        <v>1659.8848549518832</v>
      </c>
    </row>
    <row r="42" spans="3:28" x14ac:dyDescent="0.3">
      <c r="C42" s="65">
        <v>20</v>
      </c>
      <c r="D42" s="65">
        <f t="shared" si="0"/>
        <v>20000</v>
      </c>
      <c r="E42" s="65">
        <f>Ergebnisse!$C$30*D42^(Ergebnisse!$C$33)</f>
        <v>830.32492035358348</v>
      </c>
      <c r="F42" s="65">
        <f>Ergebnisse!$C$30*D42^(Ergebnisse!$C$32)</f>
        <v>737.28553347954619</v>
      </c>
      <c r="G42" s="65">
        <f>Ergebnisse!$C$30*D42^(Ergebnisse!$C$31)</f>
        <v>935.10511471240113</v>
      </c>
      <c r="I42" s="65">
        <f>Ergebnisse!$C$35*GRINIX!D42^(Ergebnisse!$C$38)</f>
        <v>973.92258541649255</v>
      </c>
      <c r="J42" s="65">
        <f>Ergebnisse!$C$35*GRINIX!D42^(Ergebnisse!$C$37)</f>
        <v>882.09251594406703</v>
      </c>
      <c r="K42" s="65">
        <f>Ergebnisse!$C$35*GRINIX!D42^(Ergebnisse!$C$36)</f>
        <v>1054.223461894301</v>
      </c>
      <c r="M42" s="65">
        <f>Ergebnisse!$C$40*D42^(Ergebnisse!$C$43)</f>
        <v>1526.9805077947929</v>
      </c>
      <c r="N42" s="65">
        <f>Ergebnisse!$C$40*D42^(Ergebnisse!$C$42)</f>
        <v>1410.6694242602612</v>
      </c>
      <c r="O42" s="65">
        <f>Ergebnisse!$C$40*D42^(Ergebnisse!$C$41)</f>
        <v>1652.8815547327426</v>
      </c>
    </row>
    <row r="43" spans="3:28" x14ac:dyDescent="0.3">
      <c r="C43" s="65">
        <v>20.5</v>
      </c>
      <c r="D43" s="65">
        <f t="shared" si="0"/>
        <v>20500</v>
      </c>
      <c r="E43" s="65">
        <f>Ergebnisse!$C$30*D43^(Ergebnisse!$C$33)</f>
        <v>826.2752555706362</v>
      </c>
      <c r="F43" s="65">
        <f>Ergebnisse!$C$30*D43^(Ergebnisse!$C$32)</f>
        <v>733.47227248877857</v>
      </c>
      <c r="G43" s="65">
        <f>Ergebnisse!$C$30*D43^(Ergebnisse!$C$31)</f>
        <v>930.82018717860319</v>
      </c>
      <c r="I43" s="65">
        <f>Ergebnisse!$C$35*GRINIX!D43^(Ergebnisse!$C$38)</f>
        <v>969.07684451216994</v>
      </c>
      <c r="J43" s="65">
        <f>Ergebnisse!$C$35*GRINIX!D43^(Ergebnisse!$C$37)</f>
        <v>877.4869733084804</v>
      </c>
      <c r="K43" s="65">
        <f>Ergebnisse!$C$35*GRINIX!D43^(Ergebnisse!$C$36)</f>
        <v>1049.1854214430348</v>
      </c>
      <c r="M43" s="65">
        <f>Ergebnisse!$C$40*D43^(Ergebnisse!$C$43)</f>
        <v>1520.3963446372311</v>
      </c>
      <c r="N43" s="65">
        <f>Ergebnisse!$C$40*D43^(Ergebnisse!$C$42)</f>
        <v>1404.309345094043</v>
      </c>
      <c r="O43" s="65">
        <f>Ergebnisse!$C$40*D43^(Ergebnisse!$C$41)</f>
        <v>1646.0796567806442</v>
      </c>
    </row>
    <row r="44" spans="3:28" x14ac:dyDescent="0.3">
      <c r="C44" s="65">
        <v>21</v>
      </c>
      <c r="D44" s="65">
        <f t="shared" si="0"/>
        <v>21000</v>
      </c>
      <c r="E44" s="65">
        <f>Ergebnisse!$C$30*D44^(Ergebnisse!$C$33)</f>
        <v>822.34222619676314</v>
      </c>
      <c r="F44" s="65">
        <f>Ergebnisse!$C$30*D44^(Ergebnisse!$C$32)</f>
        <v>729.76992219255646</v>
      </c>
      <c r="G44" s="65">
        <f>Ergebnisse!$C$30*D44^(Ergebnisse!$C$31)</f>
        <v>926.65745246734718</v>
      </c>
      <c r="I44" s="65">
        <f>Ergebnisse!$C$35*GRINIX!D44^(Ergebnisse!$C$38)</f>
        <v>964.37112622160646</v>
      </c>
      <c r="J44" s="65">
        <f>Ergebnisse!$C$35*GRINIX!D44^(Ergebnisse!$C$37)</f>
        <v>873.01560346309088</v>
      </c>
      <c r="K44" s="65">
        <f>Ergebnisse!$C$35*GRINIX!D44^(Ergebnisse!$C$36)</f>
        <v>1044.2920053687317</v>
      </c>
      <c r="M44" s="65">
        <f>Ergebnisse!$C$40*D44^(Ergebnisse!$C$43)</f>
        <v>1513.9982246501738</v>
      </c>
      <c r="N44" s="65">
        <f>Ergebnisse!$C$40*D44^(Ergebnisse!$C$42)</f>
        <v>1398.1301834134658</v>
      </c>
      <c r="O44" s="65">
        <f>Ergebnisse!$C$40*D44^(Ergebnisse!$C$41)</f>
        <v>1639.4686642467066</v>
      </c>
    </row>
    <row r="45" spans="3:28" x14ac:dyDescent="0.3">
      <c r="C45" s="65">
        <v>21.5</v>
      </c>
      <c r="D45" s="65">
        <f t="shared" si="0"/>
        <v>21500</v>
      </c>
      <c r="E45" s="65">
        <f>Ergebnisse!$C$30*D45^(Ergebnisse!$C$33)</f>
        <v>818.51981341369162</v>
      </c>
      <c r="F45" s="65">
        <f>Ergebnisse!$C$30*D45^(Ergebnisse!$C$32)</f>
        <v>726.17272876043387</v>
      </c>
      <c r="G45" s="65">
        <f>Ergebnisse!$C$30*D45^(Ergebnisse!$C$31)</f>
        <v>922.61063851078757</v>
      </c>
      <c r="I45" s="65">
        <f>Ergebnisse!$C$35*GRINIX!D45^(Ergebnisse!$C$38)</f>
        <v>959.79819205391118</v>
      </c>
      <c r="J45" s="65">
        <f>Ergebnisse!$C$35*GRINIX!D45^(Ergebnisse!$C$37)</f>
        <v>868.67143965123876</v>
      </c>
      <c r="K45" s="65">
        <f>Ergebnisse!$C$35*GRINIX!D45^(Ergebnisse!$C$36)</f>
        <v>1039.5357637474513</v>
      </c>
      <c r="M45" s="65">
        <f>Ergebnisse!$C$40*D45^(Ergebnisse!$C$43)</f>
        <v>1507.7766451885334</v>
      </c>
      <c r="N45" s="65">
        <f>Ergebnisse!$C$40*D45^(Ergebnisse!$C$42)</f>
        <v>1392.1226652714231</v>
      </c>
      <c r="O45" s="65">
        <f>Ergebnisse!$C$40*D45^(Ergebnisse!$C$41)</f>
        <v>1633.0388610781965</v>
      </c>
    </row>
    <row r="46" spans="3:28" x14ac:dyDescent="0.3">
      <c r="C46" s="65">
        <v>22</v>
      </c>
      <c r="D46" s="65">
        <f t="shared" si="0"/>
        <v>22000</v>
      </c>
      <c r="E46" s="65">
        <f>Ergebnisse!$C$30*D46^(Ergebnisse!$C$33)</f>
        <v>814.80243995301225</v>
      </c>
      <c r="F46" s="65">
        <f>Ergebnisse!$C$30*D46^(Ergebnisse!$C$32)</f>
        <v>722.67536199671429</v>
      </c>
      <c r="G46" s="65">
        <f>Ergebnisse!$C$30*D46^(Ergebnisse!$C$31)</f>
        <v>918.67393170711273</v>
      </c>
      <c r="I46" s="65">
        <f>Ergebnisse!$C$35*GRINIX!D46^(Ergebnisse!$C$38)</f>
        <v>955.35133518461362</v>
      </c>
      <c r="J46" s="65">
        <f>Ergebnisse!$C$35*GRINIX!D46^(Ergebnisse!$C$37)</f>
        <v>864.44802836225551</v>
      </c>
      <c r="K46" s="65">
        <f>Ergebnisse!$C$35*GRINIX!D46^(Ergebnisse!$C$36)</f>
        <v>1034.9097925350343</v>
      </c>
      <c r="M46" s="65">
        <f>Ergebnisse!$C$40*D46^(Ergebnisse!$C$43)</f>
        <v>1501.7227959073693</v>
      </c>
      <c r="N46" s="65">
        <f>Ergebnisse!$C$40*D46^(Ergebnisse!$C$42)</f>
        <v>1386.2781939989313</v>
      </c>
      <c r="O46" s="65">
        <f>Ergebnisse!$C$40*D46^(Ergebnisse!$C$41)</f>
        <v>1626.7812373521217</v>
      </c>
    </row>
    <row r="47" spans="3:28" x14ac:dyDescent="0.3">
      <c r="C47" s="65">
        <v>22.5</v>
      </c>
      <c r="D47" s="65">
        <f t="shared" si="0"/>
        <v>22500</v>
      </c>
      <c r="E47" s="65">
        <f>Ergebnisse!$C$30*D47^(Ergebnisse!$C$33)</f>
        <v>811.18492852649126</v>
      </c>
      <c r="F47" s="65">
        <f>Ergebnisse!$C$30*D47^(Ergebnisse!$C$32)</f>
        <v>719.27287534884772</v>
      </c>
      <c r="G47" s="65">
        <f>Ergebnisse!$C$30*D47^(Ergebnisse!$C$31)</f>
        <v>914.84193387577466</v>
      </c>
      <c r="I47" s="65">
        <f>Ergebnisse!$C$35*GRINIX!D47^(Ergebnisse!$C$38)</f>
        <v>951.02433035654781</v>
      </c>
      <c r="J47" s="65">
        <f>Ergebnisse!$C$35*GRINIX!D47^(Ergebnisse!$C$37)</f>
        <v>860.33938085854788</v>
      </c>
      <c r="K47" s="65">
        <f>Ergebnisse!$C$35*GRINIX!D47^(Ergebnisse!$C$36)</f>
        <v>1030.407682221907</v>
      </c>
      <c r="M47" s="65">
        <f>Ergebnisse!$C$40*D47^(Ergebnisse!$C$43)</f>
        <v>1495.8284939254095</v>
      </c>
      <c r="N47" s="65">
        <f>Ergebnisse!$C$40*D47^(Ergebnisse!$C$42)</f>
        <v>1380.588786659777</v>
      </c>
      <c r="O47" s="65">
        <f>Ergebnisse!$C$40*D47^(Ergebnisse!$C$41)</f>
        <v>1620.6874232642549</v>
      </c>
    </row>
    <row r="48" spans="3:28" x14ac:dyDescent="0.3">
      <c r="C48" s="65">
        <v>23</v>
      </c>
      <c r="D48" s="65">
        <f t="shared" si="0"/>
        <v>23000</v>
      </c>
      <c r="E48" s="65">
        <f>Ergebnisse!$C$30*D48^(Ergebnisse!$C$33)</f>
        <v>807.66246499606962</v>
      </c>
      <c r="F48" s="65">
        <f>Ergebnisse!$C$30*D48^(Ergebnisse!$C$32)</f>
        <v>715.96067048550003</v>
      </c>
      <c r="G48" s="65">
        <f>Ergebnisse!$C$30*D48^(Ergebnisse!$C$31)</f>
        <v>911.10962410991669</v>
      </c>
      <c r="I48" s="65">
        <f>Ergebnisse!$C$35*GRINIX!D48^(Ergebnisse!$C$38)</f>
        <v>946.81138949707486</v>
      </c>
      <c r="J48" s="65">
        <f>Ergebnisse!$C$35*GRINIX!D48^(Ergebnisse!$C$37)</f>
        <v>856.33993024347421</v>
      </c>
      <c r="K48" s="65">
        <f>Ergebnisse!$C$35*GRINIX!D48^(Ergebnisse!$C$36)</f>
        <v>1026.0234723379092</v>
      </c>
      <c r="M48" s="65">
        <f>Ergebnisse!$C$40*D48^(Ergebnisse!$C$43)</f>
        <v>1490.0861263502723</v>
      </c>
      <c r="N48" s="65">
        <f>Ergebnisse!$C$40*D48^(Ergebnisse!$C$42)</f>
        <v>1375.0470177307739</v>
      </c>
      <c r="O48" s="65">
        <f>Ergebnisse!$C$40*D48^(Ergebnisse!$C$41)</f>
        <v>1614.7496306022981</v>
      </c>
    </row>
    <row r="49" spans="3:15" x14ac:dyDescent="0.3">
      <c r="C49" s="65">
        <v>23.5</v>
      </c>
      <c r="D49" s="65">
        <f t="shared" si="0"/>
        <v>23500</v>
      </c>
      <c r="E49" s="65">
        <f>Ergebnisse!$C$30*D49^(Ergebnisse!$C$33)</f>
        <v>804.23056565298748</v>
      </c>
      <c r="F49" s="65">
        <f>Ergebnisse!$C$30*D49^(Ergebnisse!$C$32)</f>
        <v>712.73446583524753</v>
      </c>
      <c r="G49" s="65">
        <f>Ergebnisse!$C$30*D49^(Ergebnisse!$C$31)</f>
        <v>907.47232487566134</v>
      </c>
      <c r="I49" s="65">
        <f>Ergebnisse!$C$35*GRINIX!D49^(Ergebnisse!$C$38)</f>
        <v>942.70712229068602</v>
      </c>
      <c r="J49" s="65">
        <f>Ergebnisse!$C$35*GRINIX!D49^(Ergebnisse!$C$37)</f>
        <v>852.44449333132889</v>
      </c>
      <c r="K49" s="65">
        <f>Ergebnisse!$C$35*GRINIX!D49^(Ergebnisse!$C$36)</f>
        <v>1021.7516110293402</v>
      </c>
      <c r="M49" s="65">
        <f>Ergebnisse!$C$40*D49^(Ergebnisse!$C$43)</f>
        <v>1484.4885991893909</v>
      </c>
      <c r="N49" s="65">
        <f>Ergebnisse!$C$40*D49^(Ergebnisse!$C$42)</f>
        <v>1369.6459690485153</v>
      </c>
      <c r="O49" s="65">
        <f>Ergebnisse!$C$40*D49^(Ergebnisse!$C$41)</f>
        <v>1608.9606007121536</v>
      </c>
    </row>
    <row r="50" spans="3:15" x14ac:dyDescent="0.3">
      <c r="C50" s="65">
        <v>24</v>
      </c>
      <c r="D50" s="65">
        <f t="shared" si="0"/>
        <v>24000</v>
      </c>
      <c r="E50" s="65">
        <f>Ergebnisse!$C$30*D50^(Ergebnisse!$C$33)</f>
        <v>800.88504807084928</v>
      </c>
      <c r="F50" s="65">
        <f>Ergebnisse!$C$30*D50^(Ergebnisse!$C$32)</f>
        <v>709.59026856913113</v>
      </c>
      <c r="G50" s="65">
        <f>Ergebnisse!$C$30*D50^(Ergebnisse!$C$31)</f>
        <v>903.92567180613355</v>
      </c>
      <c r="I50" s="65">
        <f>Ergebnisse!$C$35*GRINIX!D50^(Ergebnisse!$C$38)</f>
        <v>938.7065010611949</v>
      </c>
      <c r="J50" s="65">
        <f>Ergebnisse!$C$35*GRINIX!D50^(Ergebnisse!$C$37)</f>
        <v>848.64823669267116</v>
      </c>
      <c r="K50" s="65">
        <f>Ergebnisse!$C$35*GRINIX!D50^(Ergebnisse!$C$36)</f>
        <v>1017.5869190479948</v>
      </c>
      <c r="M50" s="65">
        <f>Ergebnisse!$C$40*D50^(Ergebnisse!$C$43)</f>
        <v>1479.0292918178213</v>
      </c>
      <c r="N50" s="65">
        <f>Ergebnisse!$C$40*D50^(Ergebnisse!$C$42)</f>
        <v>1364.3791852082961</v>
      </c>
      <c r="O50" s="65">
        <f>Ergebnisse!$C$40*D50^(Ergebnisse!$C$41)</f>
        <v>1603.3135581155625</v>
      </c>
    </row>
    <row r="51" spans="3:15" x14ac:dyDescent="0.3">
      <c r="C51" s="65">
        <v>24.5</v>
      </c>
      <c r="D51" s="65">
        <f t="shared" si="0"/>
        <v>24500</v>
      </c>
      <c r="E51" s="65">
        <f>Ergebnisse!$C$30*D51^(Ergebnisse!$C$33)</f>
        <v>797.62200507673379</v>
      </c>
      <c r="F51" s="65">
        <f>Ergebnisse!$C$30*D51^(Ergebnisse!$C$32)</f>
        <v>706.52434958696426</v>
      </c>
      <c r="G51" s="65">
        <f>Ergebnisse!$C$30*D51^(Ergebnisse!$C$31)</f>
        <v>900.46558671976879</v>
      </c>
      <c r="I51" s="65">
        <f>Ergebnisse!$C$35*GRINIX!D51^(Ergebnisse!$C$38)</f>
        <v>934.80482941345349</v>
      </c>
      <c r="J51" s="65">
        <f>Ergebnisse!$C$35*GRINIX!D51^(Ergebnisse!$C$37)</f>
        <v>844.94664634126013</v>
      </c>
      <c r="K51" s="65">
        <f>Ergebnisse!$C$35*GRINIX!D51^(Ergebnisse!$C$36)</f>
        <v>1013.5245575897353</v>
      </c>
      <c r="M51" s="65">
        <f>Ergebnisse!$C$40*D51^(Ergebnisse!$C$43)</f>
        <v>1473.7020162965584</v>
      </c>
      <c r="N51" s="65">
        <f>Ergebnisse!$C$40*D51^(Ergebnisse!$C$42)</f>
        <v>1359.2406337212947</v>
      </c>
      <c r="O51" s="65">
        <f>Ergebnisse!$C$40*D51^(Ergebnisse!$C$41)</f>
        <v>1597.8021690615947</v>
      </c>
    </row>
    <row r="52" spans="3:15" x14ac:dyDescent="0.3">
      <c r="C52" s="65">
        <v>25</v>
      </c>
      <c r="D52" s="65">
        <f t="shared" si="0"/>
        <v>25000</v>
      </c>
      <c r="E52" s="65">
        <f>Ergebnisse!$C$30*D52^(Ergebnisse!$C$33)</f>
        <v>794.43778145063152</v>
      </c>
      <c r="F52" s="65">
        <f>Ergebnisse!$C$30*D52^(Ergebnisse!$C$32)</f>
        <v>703.53322113128513</v>
      </c>
      <c r="G52" s="65">
        <f>Ergebnisse!$C$30*D52^(Ergebnisse!$C$31)</f>
        <v>897.08825346063793</v>
      </c>
      <c r="I52" s="65">
        <f>Ergebnisse!$C$35*GRINIX!D52^(Ergebnisse!$C$38)</f>
        <v>930.99771416441479</v>
      </c>
      <c r="J52" s="65">
        <f>Ergebnisse!$C$35*GRINIX!D52^(Ergebnisse!$C$37)</f>
        <v>841.33550060648463</v>
      </c>
      <c r="K52" s="65">
        <f>Ergebnisse!$C$35*GRINIX!D52^(Ergebnisse!$C$36)</f>
        <v>1009.5599995017403</v>
      </c>
      <c r="M52" s="65">
        <f>Ergebnisse!$C$40*D52^(Ergebnisse!$C$43)</f>
        <v>1468.500980937207</v>
      </c>
      <c r="N52" s="65">
        <f>Ergebnisse!$C$40*D52^(Ergebnisse!$C$42)</f>
        <v>1354.2246693366383</v>
      </c>
      <c r="O52" s="65">
        <f>Ergebnisse!$C$40*D52^(Ergebnisse!$C$41)</f>
        <v>1592.4205043982031</v>
      </c>
    </row>
    <row r="53" spans="3:15" x14ac:dyDescent="0.3">
      <c r="C53" s="65">
        <v>25.5</v>
      </c>
      <c r="D53" s="65">
        <f t="shared" si="0"/>
        <v>25500</v>
      </c>
      <c r="E53" s="65">
        <f>Ergebnisse!$C$30*D53^(Ergebnisse!$C$33)</f>
        <v>791.32895301894143</v>
      </c>
      <c r="F53" s="65">
        <f>Ergebnisse!$C$30*D53^(Ergebnisse!$C$32)</f>
        <v>700.6136167064368</v>
      </c>
      <c r="G53" s="65">
        <f>Ergebnisse!$C$30*D53^(Ergebnisse!$C$31)</f>
        <v>893.79009621566934</v>
      </c>
      <c r="I53" s="65">
        <f>Ergebnisse!$C$35*GRINIX!D53^(Ergebnisse!$C$38)</f>
        <v>927.2810401602884</v>
      </c>
      <c r="J53" s="65">
        <f>Ergebnisse!$C$35*GRINIX!D53^(Ergebnisse!$C$37)</f>
        <v>837.81084580017443</v>
      </c>
      <c r="K53" s="65">
        <f>Ergebnisse!$C$35*GRINIX!D53^(Ergebnisse!$C$36)</f>
        <v>1005.6890034459617</v>
      </c>
      <c r="M53" s="65">
        <f>Ergebnisse!$C$40*D53^(Ergebnisse!$C$43)</f>
        <v>1463.4207575945641</v>
      </c>
      <c r="N53" s="65">
        <f>Ergebnisse!$C$40*D53^(Ergebnisse!$C$42)</f>
        <v>1349.3260020192315</v>
      </c>
      <c r="O53" s="65">
        <f>Ergebnisse!$C$40*D53^(Ergebnisse!$C$41)</f>
        <v>1587.163006237038</v>
      </c>
    </row>
    <row r="54" spans="3:15" x14ac:dyDescent="0.3">
      <c r="C54" s="65">
        <v>26</v>
      </c>
      <c r="D54" s="65">
        <f t="shared" si="0"/>
        <v>26000</v>
      </c>
      <c r="E54" s="65">
        <f>Ergebnisse!$C$30*D54^(Ergebnisse!$C$33)</f>
        <v>788.2923078543987</v>
      </c>
      <c r="F54" s="65">
        <f>Ergebnisse!$C$30*D54^(Ergebnisse!$C$32)</f>
        <v>697.76247302532681</v>
      </c>
      <c r="G54" s="65">
        <f>Ergebnisse!$C$30*D54^(Ergebnisse!$C$31)</f>
        <v>890.56776001173557</v>
      </c>
      <c r="I54" s="65">
        <f>Ergebnisse!$C$35*GRINIX!D54^(Ergebnisse!$C$38)</f>
        <v>923.65094763284526</v>
      </c>
      <c r="J54" s="65">
        <f>Ergebnisse!$C$35*GRINIX!D54^(Ergebnisse!$C$37)</f>
        <v>834.36897434136517</v>
      </c>
      <c r="K54" s="65">
        <f>Ergebnisse!$C$35*GRINIX!D54^(Ergebnisse!$C$36)</f>
        <v>1001.9075906638382</v>
      </c>
      <c r="M54" s="65">
        <f>Ergebnisse!$C$40*D54^(Ergebnisse!$C$43)</f>
        <v>1458.4562522407994</v>
      </c>
      <c r="N54" s="65">
        <f>Ergebnisse!$C$40*D54^(Ergebnisse!$C$42)</f>
        <v>1344.5396681451484</v>
      </c>
      <c r="O54" s="65">
        <f>Ergebnisse!$C$40*D54^(Ergebnisse!$C$41)</f>
        <v>1582.0244579579398</v>
      </c>
    </row>
    <row r="55" spans="3:15" x14ac:dyDescent="0.3">
      <c r="C55" s="65">
        <v>26.5</v>
      </c>
      <c r="D55" s="65">
        <f t="shared" si="0"/>
        <v>26500</v>
      </c>
      <c r="E55" s="65">
        <f>Ergebnisse!$C$30*D55^(Ergebnisse!$C$33)</f>
        <v>785.32482933417998</v>
      </c>
      <c r="F55" s="65">
        <f>Ergebnisse!$C$30*D55^(Ergebnisse!$C$32)</f>
        <v>694.97691374446083</v>
      </c>
      <c r="G55" s="65">
        <f>Ergebnisse!$C$30*D55^(Ergebnisse!$C$31)</f>
        <v>887.41809313615443</v>
      </c>
      <c r="I55" s="65">
        <f>Ergebnisse!$C$35*GRINIX!D55^(Ergebnisse!$C$38)</f>
        <v>920.10381179543333</v>
      </c>
      <c r="J55" s="65">
        <f>Ergebnisse!$C$35*GRINIX!D55^(Ergebnisse!$C$37)</f>
        <v>831.00640504871319</v>
      </c>
      <c r="K55" s="65">
        <f>Ergebnisse!$C$35*GRINIX!D55^(Ergebnisse!$C$36)</f>
        <v>998.21202403587722</v>
      </c>
      <c r="M55" s="65">
        <f>Ergebnisse!$C$40*D55^(Ergebnisse!$C$43)</f>
        <v>1453.6026784358228</v>
      </c>
      <c r="N55" s="65">
        <f>Ergebnisse!$C$40*D55^(Ergebnisse!$C$42)</f>
        <v>1339.8610045362284</v>
      </c>
      <c r="O55" s="65">
        <f>Ergebnisse!$C$40*D55^(Ergebnisse!$C$41)</f>
        <v>1576.9999571613514</v>
      </c>
    </row>
    <row r="56" spans="3:15" x14ac:dyDescent="0.3">
      <c r="C56" s="65">
        <v>27</v>
      </c>
      <c r="D56" s="65">
        <f t="shared" si="0"/>
        <v>27000</v>
      </c>
      <c r="E56" s="65">
        <f>Ergebnisse!$C$30*D56^(Ergebnisse!$C$33)</f>
        <v>782.42368084127281</v>
      </c>
      <c r="F56" s="65">
        <f>Ergebnisse!$C$30*D56^(Ergebnisse!$C$32)</f>
        <v>692.25423478004461</v>
      </c>
      <c r="G56" s="65">
        <f>Ergebnisse!$C$30*D56^(Ergebnisse!$C$31)</f>
        <v>884.33813125855545</v>
      </c>
      <c r="I56" s="65">
        <f>Ergebnisse!$C$35*GRINIX!D56^(Ergebnisse!$C$38)</f>
        <v>916.63622441950906</v>
      </c>
      <c r="J56" s="65">
        <f>Ergebnisse!$C$35*GRINIX!D56^(Ergebnisse!$C$37)</f>
        <v>827.71986534932557</v>
      </c>
      <c r="K56" s="65">
        <f>Ergebnisse!$C$35*GRINIX!D56^(Ergebnisse!$C$36)</f>
        <v>994.59878917085211</v>
      </c>
      <c r="M56" s="65">
        <f>Ergebnisse!$C$40*D56^(Ergebnisse!$C$43)</f>
        <v>1448.8555333600445</v>
      </c>
      <c r="N56" s="65">
        <f>Ergebnisse!$C$40*D56^(Ergebnisse!$C$42)</f>
        <v>1335.285625006255</v>
      </c>
      <c r="O56" s="65">
        <f>Ergebnisse!$C$40*D56^(Ergebnisse!$C$41)</f>
        <v>1572.0848912293095</v>
      </c>
    </row>
    <row r="57" spans="3:15" x14ac:dyDescent="0.3">
      <c r="C57" s="65">
        <v>27.5</v>
      </c>
      <c r="D57" s="65">
        <f t="shared" si="0"/>
        <v>27500</v>
      </c>
      <c r="E57" s="65">
        <f>Ergebnisse!$C$30*D57^(Ergebnisse!$C$33)</f>
        <v>779.58619192253502</v>
      </c>
      <c r="F57" s="65">
        <f>Ergebnisse!$C$30*D57^(Ergebnisse!$C$32)</f>
        <v>689.5918910253115</v>
      </c>
      <c r="G57" s="65">
        <f>Ergebnisse!$C$30*D57^(Ergebnisse!$C$31)</f>
        <v>881.32508306129728</v>
      </c>
      <c r="I57" s="65">
        <f>Ergebnisse!$C$35*GRINIX!D57^(Ergebnisse!$C$38)</f>
        <v>913.24497716667815</v>
      </c>
      <c r="J57" s="65">
        <f>Ergebnisse!$C$35*GRINIX!D57^(Ergebnisse!$C$37)</f>
        <v>824.50627518595127</v>
      </c>
      <c r="K57" s="65">
        <f>Ergebnisse!$C$35*GRINIX!D57^(Ergebnisse!$C$36)</f>
        <v>991.06457729430622</v>
      </c>
      <c r="M57" s="65">
        <f>Ergebnisse!$C$40*D57^(Ergebnisse!$C$43)</f>
        <v>1444.2105761196133</v>
      </c>
      <c r="N57" s="65">
        <f>Ergebnisse!$C$40*D57^(Ergebnisse!$C$42)</f>
        <v>1330.8093991342064</v>
      </c>
      <c r="O57" s="65">
        <f>Ergebnisse!$C$40*D57^(Ergebnisse!$C$41)</f>
        <v>1567.2749152002389</v>
      </c>
    </row>
    <row r="58" spans="3:15" x14ac:dyDescent="0.3">
      <c r="C58" s="65">
        <v>28</v>
      </c>
      <c r="D58" s="65">
        <f t="shared" si="0"/>
        <v>28000</v>
      </c>
      <c r="E58" s="65">
        <f>Ergebnisse!$C$30*D58^(Ergebnisse!$C$33)</f>
        <v>776.80984574103513</v>
      </c>
      <c r="F58" s="65">
        <f>Ergebnisse!$C$30*D58^(Ergebnisse!$C$32)</f>
        <v>686.98748431257047</v>
      </c>
      <c r="G58" s="65">
        <f>Ergebnisse!$C$30*D58^(Ergebnisse!$C$31)</f>
        <v>878.37631721054208</v>
      </c>
      <c r="I58" s="65">
        <f>Ergebnisse!$C$35*GRINIX!D58^(Ergebnisse!$C$38)</f>
        <v>909.92704648040637</v>
      </c>
      <c r="J58" s="65">
        <f>Ergebnisse!$C$35*GRINIX!D58^(Ergebnisse!$C$37)</f>
        <v>821.36273243278015</v>
      </c>
      <c r="K58" s="65">
        <f>Ergebnisse!$C$35*GRINIX!D58^(Ergebnisse!$C$36)</f>
        <v>987.60626973588558</v>
      </c>
      <c r="M58" s="65">
        <f>Ergebnisse!$C$40*D58^(Ergebnisse!$C$43)</f>
        <v>1439.6638080716546</v>
      </c>
      <c r="N58" s="65">
        <f>Ergebnisse!$C$40*D58^(Ergebnisse!$C$42)</f>
        <v>1326.4284330168382</v>
      </c>
      <c r="O58" s="65">
        <f>Ergebnisse!$C$40*D58^(Ergebnisse!$C$41)</f>
        <v>1562.5659317007921</v>
      </c>
    </row>
    <row r="59" spans="3:15" x14ac:dyDescent="0.3">
      <c r="C59" s="65">
        <v>28.5</v>
      </c>
      <c r="D59" s="65">
        <f t="shared" si="0"/>
        <v>28500</v>
      </c>
      <c r="E59" s="65">
        <f>Ergebnisse!$C$30*D59^(Ergebnisse!$C$33)</f>
        <v>774.09226768090934</v>
      </c>
      <c r="F59" s="65">
        <f>Ergebnisse!$C$30*D59^(Ergebnisse!$C$32)</f>
        <v>684.43875248338577</v>
      </c>
      <c r="G59" s="65">
        <f>Ergebnisse!$C$30*D59^(Ergebnisse!$C$31)</f>
        <v>875.48935052142349</v>
      </c>
      <c r="I59" s="65">
        <f>Ergebnisse!$C$35*GRINIX!D59^(Ergebnisse!$C$38)</f>
        <v>906.6795798664624</v>
      </c>
      <c r="J59" s="65">
        <f>Ergebnisse!$C$35*GRINIX!D59^(Ergebnisse!$C$37)</f>
        <v>818.28649965425723</v>
      </c>
      <c r="K59" s="65">
        <f>Ergebnisse!$C$35*GRINIX!D59^(Ergebnisse!$C$36)</f>
        <v>984.22092384048347</v>
      </c>
      <c r="M59" s="65">
        <f>Ergebnisse!$C$40*D59^(Ergebnisse!$C$43)</f>
        <v>1435.2114549490407</v>
      </c>
      <c r="N59" s="65">
        <f>Ergebnisse!$C$40*D59^(Ergebnisse!$C$42)</f>
        <v>1322.139051784306</v>
      </c>
      <c r="O59" s="65">
        <f>Ergebnisse!$C$40*D59^(Ergebnisse!$C$41)</f>
        <v>1557.9540727104879</v>
      </c>
    </row>
    <row r="60" spans="3:15" x14ac:dyDescent="0.3">
      <c r="C60" s="65">
        <v>29</v>
      </c>
      <c r="D60" s="65">
        <f t="shared" si="0"/>
        <v>29000</v>
      </c>
      <c r="E60" s="65">
        <f>Ergebnisse!$C$30*D60^(Ergebnisse!$C$33)</f>
        <v>771.431214980709</v>
      </c>
      <c r="F60" s="65">
        <f>Ergebnisse!$C$30*D60^(Ergebnisse!$C$32)</f>
        <v>681.94355944741915</v>
      </c>
      <c r="G60" s="65">
        <f>Ergebnisse!$C$30*D60^(Ergebnisse!$C$31)</f>
        <v>872.6618371890321</v>
      </c>
      <c r="I60" s="65">
        <f>Ergebnisse!$C$35*GRINIX!D60^(Ergebnisse!$C$38)</f>
        <v>903.49988341255187</v>
      </c>
      <c r="J60" s="65">
        <f>Ergebnisse!$C$35*GRINIX!D60^(Ergebnisse!$C$37)</f>
        <v>815.27499206207381</v>
      </c>
      <c r="K60" s="65">
        <f>Ergebnisse!$C$35*GRINIX!D60^(Ergebnisse!$C$36)</f>
        <v>980.905760150064</v>
      </c>
      <c r="M60" s="65">
        <f>Ergebnisse!$C$40*D60^(Ergebnisse!$C$43)</f>
        <v>1430.8499505917027</v>
      </c>
      <c r="N60" s="65">
        <f>Ergebnisse!$C$40*D60^(Ergebnisse!$C$42)</f>
        <v>1317.9377836895194</v>
      </c>
      <c r="O60" s="65">
        <f>Ergebnisse!$C$40*D60^(Ergebnisse!$C$41)</f>
        <v>1553.4356829628525</v>
      </c>
    </row>
    <row r="61" spans="3:15" x14ac:dyDescent="0.3">
      <c r="C61" s="65">
        <v>29.5</v>
      </c>
      <c r="D61" s="65">
        <f t="shared" si="0"/>
        <v>29500</v>
      </c>
      <c r="E61" s="65">
        <f>Ergebnisse!$C$30*D61^(Ergebnisse!$C$33)</f>
        <v>768.82456728642887</v>
      </c>
      <c r="F61" s="65">
        <f>Ergebnisse!$C$30*D61^(Ergebnisse!$C$32)</f>
        <v>679.49988612515324</v>
      </c>
      <c r="G61" s="65">
        <f>Ergebnisse!$C$30*D61^(Ergebnisse!$C$31)</f>
        <v>869.89155897267506</v>
      </c>
      <c r="I61" s="65">
        <f>Ergebnisse!$C$35*GRINIX!D61^(Ergebnisse!$C$38)</f>
        <v>900.38541041596852</v>
      </c>
      <c r="J61" s="65">
        <f>Ergebnisse!$C$35*GRINIX!D61^(Ergebnisse!$C$37)</f>
        <v>812.32576654330865</v>
      </c>
      <c r="K61" s="65">
        <f>Ergebnisse!$C$35*GRINIX!D61^(Ergebnisse!$C$36)</f>
        <v>977.65815072182181</v>
      </c>
      <c r="M61" s="65">
        <f>Ergebnisse!$C$40*D61^(Ergebnisse!$C$43)</f>
        <v>1426.5759221151284</v>
      </c>
      <c r="N61" s="65">
        <f>Ergebnisse!$C$40*D61^(Ergebnisse!$C$42)</f>
        <v>1313.8213456051319</v>
      </c>
      <c r="O61" s="65">
        <f>Ergebnisse!$C$40*D61^(Ergebnisse!$C$41)</f>
        <v>1549.0073048107422</v>
      </c>
    </row>
    <row r="62" spans="3:15" x14ac:dyDescent="0.3">
      <c r="C62" s="65">
        <v>30</v>
      </c>
      <c r="D62" s="65">
        <f t="shared" si="0"/>
        <v>30000</v>
      </c>
      <c r="E62" s="65">
        <f>Ergebnisse!$C$30*D62^(Ergebnisse!$C$33)</f>
        <v>766.2703180285705</v>
      </c>
      <c r="F62" s="65">
        <f>Ergebnisse!$C$30*D62^(Ergebnisse!$C$32)</f>
        <v>677.1058221823962</v>
      </c>
      <c r="G62" s="65">
        <f>Ergebnisse!$C$30*D62^(Ergebnisse!$C$31)</f>
        <v>867.17641623444331</v>
      </c>
      <c r="I62" s="65">
        <f>Ergebnisse!$C$35*GRINIX!D62^(Ergebnisse!$C$38)</f>
        <v>897.3337510039521</v>
      </c>
      <c r="J62" s="65">
        <f>Ergebnisse!$C$35*GRINIX!D62^(Ergebnisse!$C$37)</f>
        <v>809.43651164807454</v>
      </c>
      <c r="K62" s="65">
        <f>Ergebnisse!$C$35*GRINIX!D62^(Ergebnisse!$C$36)</f>
        <v>974.47560846456679</v>
      </c>
      <c r="M62" s="65">
        <f>Ergebnisse!$C$40*D62^(Ergebnisse!$C$43)</f>
        <v>1422.3861763671032</v>
      </c>
      <c r="N62" s="65">
        <f>Ergebnisse!$C$40*D62^(Ergebnisse!$C$42)</f>
        <v>1309.7866297820954</v>
      </c>
      <c r="O62" s="65">
        <f>Ergebnisse!$C$40*D62^(Ergebnisse!$C$41)</f>
        <v>1544.6656644042982</v>
      </c>
    </row>
    <row r="63" spans="3:15" x14ac:dyDescent="0.3">
      <c r="C63" s="65">
        <v>30.5</v>
      </c>
      <c r="D63" s="65">
        <f t="shared" si="0"/>
        <v>30500</v>
      </c>
      <c r="E63" s="65">
        <f>Ergebnisse!$C$30*D63^(Ergebnisse!$C$33)</f>
        <v>763.76656653893599</v>
      </c>
      <c r="F63" s="65">
        <f>Ergebnisse!$C$30*D63^(Ergebnisse!$C$32)</f>
        <v>674.75955847542184</v>
      </c>
      <c r="G63" s="65">
        <f>Ergebnisse!$C$30*D63^(Ergebnisse!$C$31)</f>
        <v>864.5144197448567</v>
      </c>
      <c r="I63" s="65">
        <f>Ergebnisse!$C$35*GRINIX!D63^(Ergebnisse!$C$38)</f>
        <v>894.3426226451362</v>
      </c>
      <c r="J63" s="65">
        <f>Ergebnisse!$C$35*GRINIX!D63^(Ergebnisse!$C$37)</f>
        <v>806.60503843830656</v>
      </c>
      <c r="K63" s="65">
        <f>Ergebnisse!$C$35*GRINIX!D63^(Ergebnisse!$C$36)</f>
        <v>971.35577738923325</v>
      </c>
      <c r="M63" s="65">
        <f>Ergebnisse!$C$40*D63^(Ergebnisse!$C$43)</f>
        <v>1418.2776875413597</v>
      </c>
      <c r="N63" s="65">
        <f>Ergebnisse!$C$40*D63^(Ergebnisse!$C$42)</f>
        <v>1305.8306917410202</v>
      </c>
      <c r="O63" s="65">
        <f>Ergebnisse!$C$40*D63^(Ergebnisse!$C$41)</f>
        <v>1540.4076590478855</v>
      </c>
    </row>
    <row r="64" spans="3:15" x14ac:dyDescent="0.3">
      <c r="C64" s="65">
        <v>31</v>
      </c>
      <c r="D64" s="65">
        <f t="shared" si="0"/>
        <v>31000</v>
      </c>
      <c r="E64" s="65">
        <f>Ergebnisse!$C$30*D64^(Ergebnisse!$C$33)</f>
        <v>761.31151083272493</v>
      </c>
      <c r="F64" s="65">
        <f>Ergebnisse!$C$30*D64^(Ergebnisse!$C$32)</f>
        <v>672.45938013511</v>
      </c>
      <c r="G64" s="65">
        <f>Ergebnisse!$C$30*D64^(Ergebnisse!$C$31)</f>
        <v>861.90368317853586</v>
      </c>
      <c r="I64" s="65">
        <f>Ergebnisse!$C$35*GRINIX!D64^(Ergebnisse!$C$38)</f>
        <v>891.40986146236833</v>
      </c>
      <c r="J64" s="65">
        <f>Ergebnisse!$C$35*GRINIX!D64^(Ergebnisse!$C$37)</f>
        <v>803.82927211085314</v>
      </c>
      <c r="K64" s="65">
        <f>Ergebnisse!$C$35*GRINIX!D64^(Ergebnisse!$C$36)</f>
        <v>968.29642368158261</v>
      </c>
      <c r="M64" s="65">
        <f>Ergebnisse!$C$40*D64^(Ergebnisse!$C$43)</f>
        <v>1414.2475858321416</v>
      </c>
      <c r="N64" s="65">
        <f>Ergebnisse!$C$40*D64^(Ergebnisse!$C$42)</f>
        <v>1301.9507391826144</v>
      </c>
      <c r="O64" s="65">
        <f>Ergebnisse!$C$40*D64^(Ergebnisse!$C$41)</f>
        <v>1536.23034561794</v>
      </c>
    </row>
    <row r="65" spans="3:15" x14ac:dyDescent="0.3">
      <c r="C65" s="65">
        <v>31.5</v>
      </c>
      <c r="D65" s="65">
        <f t="shared" si="0"/>
        <v>31500</v>
      </c>
      <c r="E65" s="65">
        <f>Ergebnisse!$C$30*D65^(Ergebnisse!$C$33)</f>
        <v>758.90344099004085</v>
      </c>
      <c r="F65" s="65">
        <f>Ergebnisse!$C$30*D65^(Ergebnisse!$C$32)</f>
        <v>670.20366022668247</v>
      </c>
      <c r="G65" s="65">
        <f>Ergebnisse!$C$30*D65^(Ergebnisse!$C$31)</f>
        <v>859.34241623169714</v>
      </c>
      <c r="I65" s="65">
        <f>Ergebnisse!$C$35*GRINIX!D65^(Ergebnisse!$C$38)</f>
        <v>888.53341426749284</v>
      </c>
      <c r="J65" s="65">
        <f>Ergebnisse!$C$35*GRINIX!D65^(Ergebnisse!$C$37)</f>
        <v>801.10724431802248</v>
      </c>
      <c r="K65" s="65">
        <f>Ergebnisse!$C$35*GRINIX!D65^(Ergebnisse!$C$36)</f>
        <v>965.29542751573467</v>
      </c>
      <c r="M65" s="65">
        <f>Ergebnisse!$C$40*D65^(Ergebnisse!$C$43)</f>
        <v>1410.2931470269598</v>
      </c>
      <c r="N65" s="65">
        <f>Ergebnisse!$C$40*D65^(Ergebnisse!$C$42)</f>
        <v>1298.1441218165157</v>
      </c>
      <c r="O65" s="65">
        <f>Ergebnisse!$C$40*D65^(Ergebnisse!$C$41)</f>
        <v>1532.1309299371667</v>
      </c>
    </row>
    <row r="66" spans="3:15" x14ac:dyDescent="0.3">
      <c r="C66" s="65">
        <v>32</v>
      </c>
      <c r="D66" s="65">
        <f t="shared" si="0"/>
        <v>32000</v>
      </c>
      <c r="E66" s="65">
        <f>Ergebnisse!$C$30*D66^(Ergebnisse!$C$33)</f>
        <v>756.54073307839428</v>
      </c>
      <c r="F66" s="65">
        <f>Ergebnisse!$C$30*D66^(Ergebnisse!$C$32)</f>
        <v>667.9908539288399</v>
      </c>
      <c r="G66" s="65">
        <f>Ergebnisse!$C$30*D66^(Ergebnisse!$C$31)</f>
        <v>856.82891830097776</v>
      </c>
      <c r="I66" s="65">
        <f>Ergebnisse!$C$35*GRINIX!D66^(Ergebnisse!$C$38)</f>
        <v>885.7113312476863</v>
      </c>
      <c r="J66" s="65">
        <f>Ergebnisse!$C$35*GRINIX!D66^(Ergebnisse!$C$37)</f>
        <v>798.43708611746797</v>
      </c>
      <c r="K66" s="65">
        <f>Ergebnisse!$C$35*GRINIX!D66^(Ergebnisse!$C$36)</f>
        <v>962.35077553636313</v>
      </c>
      <c r="M66" s="65">
        <f>Ergebnisse!$C$40*D66^(Ergebnisse!$C$43)</f>
        <v>1406.4117829464212</v>
      </c>
      <c r="N66" s="65">
        <f>Ergebnisse!$C$40*D66^(Ergebnisse!$C$42)</f>
        <v>1294.4083220192074</v>
      </c>
      <c r="O66" s="65">
        <f>Ergebnisse!$C$40*D66^(Ergebnisse!$C$41)</f>
        <v>1528.1067570123207</v>
      </c>
    </row>
    <row r="67" spans="3:15" x14ac:dyDescent="0.3">
      <c r="C67" s="65">
        <v>32.5</v>
      </c>
      <c r="D67" s="65">
        <f t="shared" si="0"/>
        <v>32500</v>
      </c>
      <c r="E67" s="65">
        <f>Ergebnisse!$C$30*D67^(Ergebnisse!$C$33)</f>
        <v>754.22184356428352</v>
      </c>
      <c r="F67" s="65">
        <f>Ergebnisse!$C$30*D67^(Ergebnisse!$C$32)</f>
        <v>665.81949318236298</v>
      </c>
      <c r="G67" s="65">
        <f>Ergebnisse!$C$30*D67^(Ergebnisse!$C$31)</f>
        <v>854.36157266982093</v>
      </c>
      <c r="I67" s="65">
        <f>Ergebnisse!$C$35*GRINIX!D67^(Ergebnisse!$C$38)</f>
        <v>882.94175924078797</v>
      </c>
      <c r="J67" s="65">
        <f>Ergebnisse!$C$35*GRINIX!D67^(Ergebnisse!$C$37)</f>
        <v>795.81702149088869</v>
      </c>
      <c r="K67" s="65">
        <f>Ergebnisse!$C$35*GRINIX!D67^(Ergebnisse!$C$36)</f>
        <v>959.46055394542896</v>
      </c>
      <c r="M67" s="65">
        <f>Ergebnisse!$C$40*D67^(Ergebnisse!$C$43)</f>
        <v>1402.601032650143</v>
      </c>
      <c r="N67" s="65">
        <f>Ergebnisse!$C$40*D67^(Ergebnisse!$C$42)</f>
        <v>1290.7409462416526</v>
      </c>
      <c r="O67" s="65">
        <f>Ergebnisse!$C$40*D67^(Ergebnisse!$C$41)</f>
        <v>1524.1553020530976</v>
      </c>
    </row>
    <row r="68" spans="3:15" x14ac:dyDescent="0.3">
      <c r="C68" s="65">
        <v>33</v>
      </c>
      <c r="D68" s="65">
        <f t="shared" ref="D68:D131" si="1">C68*1000</f>
        <v>33000</v>
      </c>
      <c r="E68" s="65">
        <f>Ergebnisse!$C$30*D68^(Ergebnisse!$C$33)</f>
        <v>751.94530416764383</v>
      </c>
      <c r="F68" s="65">
        <f>Ergebnisse!$C$30*D68^(Ergebnisse!$C$32)</f>
        <v>663.68818176373566</v>
      </c>
      <c r="G68" s="65">
        <f>Ergebnisse!$C$30*D68^(Ergebnisse!$C$31)</f>
        <v>851.93884115455478</v>
      </c>
      <c r="I68" s="65">
        <f>Ergebnisse!$C$35*GRINIX!D68^(Ergebnisse!$C$38)</f>
        <v>880.22293554393491</v>
      </c>
      <c r="J68" s="65">
        <f>Ergebnisse!$C$35*GRINIX!D68^(Ergebnisse!$C$37)</f>
        <v>793.24536137768189</v>
      </c>
      <c r="K68" s="65">
        <f>Ergebnisse!$C$35*GRINIX!D68^(Ergebnisse!$C$36)</f>
        <v>956.62294213637074</v>
      </c>
      <c r="M68" s="65">
        <f>Ergebnisse!$C$40*D68^(Ergebnisse!$C$43)</f>
        <v>1398.8585543366053</v>
      </c>
      <c r="N68" s="65">
        <f>Ergebnisse!$C$40*D68^(Ergebnisse!$C$42)</f>
        <v>1287.1397170959583</v>
      </c>
      <c r="O68" s="65">
        <f>Ergebnisse!$C$40*D68^(Ergebnisse!$C$41)</f>
        <v>1520.2741621986745</v>
      </c>
    </row>
    <row r="69" spans="3:15" x14ac:dyDescent="0.3">
      <c r="C69" s="65">
        <v>33.5</v>
      </c>
      <c r="D69" s="65">
        <f t="shared" si="1"/>
        <v>33500</v>
      </c>
      <c r="E69" s="65">
        <f>Ergebnisse!$C$30*D69^(Ergebnisse!$C$33)</f>
        <v>749.7097171179372</v>
      </c>
      <c r="F69" s="65">
        <f>Ergebnisse!$C$30*D69^(Ergebnisse!$C$32)</f>
        <v>661.59559074415631</v>
      </c>
      <c r="G69" s="65">
        <f>Ergebnisse!$C$30*D69^(Ergebnisse!$C$31)</f>
        <v>849.5592591674515</v>
      </c>
      <c r="I69" s="65">
        <f>Ergebnisse!$C$35*GRINIX!D69^(Ergebnisse!$C$38)</f>
        <v>877.55318220582751</v>
      </c>
      <c r="J69" s="65">
        <f>Ergebnisse!$C$35*GRINIX!D69^(Ergebnisse!$C$37)</f>
        <v>790.72049817551101</v>
      </c>
      <c r="K69" s="65">
        <f>Ergebnisse!$C$35*GRINIX!D69^(Ergebnisse!$C$36)</f>
        <v>953.83620682481569</v>
      </c>
      <c r="M69" s="65">
        <f>Ergebnisse!$C$40*D69^(Ergebnisse!$C$43)</f>
        <v>1395.1821178725897</v>
      </c>
      <c r="N69" s="65">
        <f>Ergebnisse!$C$40*D69^(Ergebnisse!$C$42)</f>
        <v>1283.6024660580154</v>
      </c>
      <c r="O69" s="65">
        <f>Ergebnisse!$C$40*D69^(Ergebnisse!$C$41)</f>
        <v>1516.46104888635</v>
      </c>
    </row>
    <row r="70" spans="3:15" x14ac:dyDescent="0.3">
      <c r="C70" s="65">
        <v>34</v>
      </c>
      <c r="D70" s="65">
        <f t="shared" si="1"/>
        <v>34000</v>
      </c>
      <c r="E70" s="65">
        <f>Ergebnisse!$C$30*D70^(Ergebnisse!$C$33)</f>
        <v>747.51375077506407</v>
      </c>
      <c r="F70" s="65">
        <f>Ergebnisse!$C$30*D70^(Ergebnisse!$C$32)</f>
        <v>659.5404542985367</v>
      </c>
      <c r="G70" s="65">
        <f>Ergebnisse!$C$30*D70^(Ergebnisse!$C$31)</f>
        <v>847.22143115860797</v>
      </c>
      <c r="I70" s="65">
        <f>Ergebnisse!$C$35*GRINIX!D70^(Ergebnisse!$C$38)</f>
        <v>874.93090075826274</v>
      </c>
      <c r="J70" s="65">
        <f>Ergebnisse!$C$35*GRINIX!D70^(Ergebnisse!$C$37)</f>
        <v>788.24090066489055</v>
      </c>
      <c r="K70" s="65">
        <f>Ergebnisse!$C$35*GRINIX!D70^(Ergebnisse!$C$36)</f>
        <v>951.09869663032248</v>
      </c>
      <c r="M70" s="65">
        <f>Ergebnisse!$C$40*D70^(Ergebnisse!$C$43)</f>
        <v>1391.569597894676</v>
      </c>
      <c r="N70" s="65">
        <f>Ergebnisse!$C$40*D70^(Ergebnisse!$C$42)</f>
        <v>1280.1271267297686</v>
      </c>
      <c r="O70" s="65">
        <f>Ergebnisse!$C$40*D70^(Ergebnisse!$C$41)</f>
        <v>1512.713780803688</v>
      </c>
    </row>
    <row r="71" spans="3:15" x14ac:dyDescent="0.3">
      <c r="C71" s="65">
        <v>34.5</v>
      </c>
      <c r="D71" s="65">
        <f t="shared" si="1"/>
        <v>34500</v>
      </c>
      <c r="E71" s="65">
        <f>Ergebnisse!$C$30*D71^(Ergebnisse!$C$33)</f>
        <v>745.35613558211844</v>
      </c>
      <c r="F71" s="65">
        <f>Ergebnisse!$C$30*D71^(Ergebnisse!$C$32)</f>
        <v>657.5215658328018</v>
      </c>
      <c r="G71" s="65">
        <f>Ergebnisse!$C$30*D71^(Ergebnisse!$C$31)</f>
        <v>844.92402640247292</v>
      </c>
      <c r="I71" s="65">
        <f>Ergebnisse!$C$35*GRINIX!D71^(Ergebnisse!$C$38)</f>
        <v>872.35456734720356</v>
      </c>
      <c r="J71" s="65">
        <f>Ergebnisse!$C$35*GRINIX!D71^(Ergebnisse!$C$37)</f>
        <v>785.80510931937806</v>
      </c>
      <c r="K71" s="65">
        <f>Ergebnisse!$C$35*GRINIX!D71^(Ergebnisse!$C$36)</f>
        <v>948.40883706841419</v>
      </c>
      <c r="M71" s="65">
        <f>Ergebnisse!$C$40*D71^(Ergebnisse!$C$43)</f>
        <v>1388.0189674312876</v>
      </c>
      <c r="N71" s="65">
        <f>Ergebnisse!$C$40*D71^(Ergebnisse!$C$42)</f>
        <v>1276.711728610652</v>
      </c>
      <c r="O71" s="65">
        <f>Ergebnisse!$C$40*D71^(Ergebnisse!$C$41)</f>
        <v>1509.0302773716865</v>
      </c>
    </row>
    <row r="72" spans="3:15" x14ac:dyDescent="0.3">
      <c r="C72" s="65">
        <v>35</v>
      </c>
      <c r="D72" s="65">
        <f t="shared" si="1"/>
        <v>35000</v>
      </c>
      <c r="E72" s="65">
        <f>Ergebnisse!$C$30*D72^(Ergebnisse!$C$33)</f>
        <v>743.23566032044346</v>
      </c>
      <c r="F72" s="65">
        <f>Ergebnisse!$C$30*D72^(Ergebnisse!$C$32)</f>
        <v>655.53777440108877</v>
      </c>
      <c r="G72" s="65">
        <f>Ergebnisse!$C$30*D72^(Ergebnisse!$C$31)</f>
        <v>842.66577509838817</v>
      </c>
      <c r="I72" s="65">
        <f>Ergebnisse!$C$35*GRINIX!D72^(Ergebnisse!$C$38)</f>
        <v>869.82272822778998</v>
      </c>
      <c r="J72" s="65">
        <f>Ergebnisse!$C$35*GRINIX!D72^(Ergebnisse!$C$37)</f>
        <v>783.41173196696968</v>
      </c>
      <c r="K72" s="65">
        <f>Ergebnisse!$C$35*GRINIX!D72^(Ergebnisse!$C$36)</f>
        <v>945.76512591639016</v>
      </c>
      <c r="M72" s="65">
        <f>Ergebnisse!$C$40*D72^(Ergebnisse!$C$43)</f>
        <v>1384.5282919990852</v>
      </c>
      <c r="N72" s="65">
        <f>Ergebnisse!$C$40*D72^(Ergebnisse!$C$42)</f>
        <v>1273.3543913329611</v>
      </c>
      <c r="O72" s="65">
        <f>Ergebnisse!$C$40*D72^(Ergebnisse!$C$41)</f>
        <v>1505.4085527119069</v>
      </c>
    </row>
    <row r="73" spans="3:15" x14ac:dyDescent="0.3">
      <c r="C73" s="65">
        <v>35.5</v>
      </c>
      <c r="D73" s="65">
        <f t="shared" si="1"/>
        <v>35500</v>
      </c>
      <c r="E73" s="65">
        <f>Ergebnisse!$C$30*D73^(Ergebnisse!$C$33)</f>
        <v>741.15116864043614</v>
      </c>
      <c r="F73" s="65">
        <f>Ergebnisse!$C$30*D73^(Ergebnisse!$C$32)</f>
        <v>653.58798138734767</v>
      </c>
      <c r="G73" s="65">
        <f>Ergebnisse!$C$30*D73^(Ergebnisse!$C$31)</f>
        <v>840.44546475762058</v>
      </c>
      <c r="I73" s="65">
        <f>Ergebnisse!$C$35*GRINIX!D73^(Ergebnisse!$C$38)</f>
        <v>867.33399559131067</v>
      </c>
      <c r="J73" s="65">
        <f>Ergebnisse!$C$35*GRINIX!D73^(Ergebnisse!$C$37)</f>
        <v>781.05943977178435</v>
      </c>
      <c r="K73" s="65">
        <f>Ergebnisse!$C$35*GRINIX!D73^(Ergebnisse!$C$36)</f>
        <v>943.16612892011597</v>
      </c>
      <c r="M73" s="65">
        <f>Ergebnisse!$C$40*D73^(Ergebnisse!$C$43)</f>
        <v>1381.0957241322124</v>
      </c>
      <c r="N73" s="65">
        <f>Ergebnisse!$C$40*D73^(Ergebnisse!$C$42)</f>
        <v>1270.0533193205063</v>
      </c>
      <c r="O73" s="65">
        <f>Ergebnisse!$C$40*D73^(Ergebnisse!$C$41)</f>
        <v>1501.8467100552716</v>
      </c>
    </row>
    <row r="74" spans="3:15" x14ac:dyDescent="0.3">
      <c r="C74" s="65">
        <v>36</v>
      </c>
      <c r="D74" s="65">
        <f t="shared" si="1"/>
        <v>36000</v>
      </c>
      <c r="E74" s="65">
        <f>Ergebnisse!$C$30*D74^(Ergebnisse!$C$33)</f>
        <v>739.10155584423785</v>
      </c>
      <c r="F74" s="65">
        <f>Ergebnisse!$C$30*D74^(Ergebnisse!$C$32)</f>
        <v>651.67113742841104</v>
      </c>
      <c r="G74" s="65">
        <f>Ergebnisse!$C$30*D74^(Ergebnisse!$C$31)</f>
        <v>838.26193685213434</v>
      </c>
      <c r="I74" s="65">
        <f>Ergebnisse!$C$35*GRINIX!D74^(Ergebnisse!$C$38)</f>
        <v>864.88704369538618</v>
      </c>
      <c r="J74" s="65">
        <f>Ergebnisse!$C$35*GRINIX!D74^(Ergebnisse!$C$37)</f>
        <v>778.74696350826162</v>
      </c>
      <c r="K74" s="65">
        <f>Ergebnisse!$C$35*GRINIX!D74^(Ergebnisse!$C$36)</f>
        <v>940.61047581229025</v>
      </c>
      <c r="M74" s="65">
        <f>Ergebnisse!$C$40*D74^(Ergebnisse!$C$43)</f>
        <v>1377.7194983070553</v>
      </c>
      <c r="N74" s="65">
        <f>Ergebnisse!$C$40*D74^(Ergebnisse!$C$42)</f>
        <v>1266.8067968340076</v>
      </c>
      <c r="O74" s="65">
        <f>Ergebnisse!$C$40*D74^(Ergebnisse!$C$41)</f>
        <v>1498.3429365544816</v>
      </c>
    </row>
    <row r="75" spans="3:15" x14ac:dyDescent="0.3">
      <c r="C75" s="65">
        <v>36.5</v>
      </c>
      <c r="D75" s="65">
        <f t="shared" si="1"/>
        <v>36500</v>
      </c>
      <c r="E75" s="65">
        <f>Ergebnisse!$C$30*D75^(Ergebnisse!$C$33)</f>
        <v>737.0857658987926</v>
      </c>
      <c r="F75" s="65">
        <f>Ergebnisse!$C$30*D75^(Ergebnisse!$C$32)</f>
        <v>649.7862395578735</v>
      </c>
      <c r="G75" s="65">
        <f>Ergebnisse!$C$30*D75^(Ergebnisse!$C$31)</f>
        <v>836.11408370278536</v>
      </c>
      <c r="I75" s="65">
        <f>Ergebnisse!$C$35*GRINIX!D75^(Ergebnisse!$C$38)</f>
        <v>862.48060527144958</v>
      </c>
      <c r="J75" s="65">
        <f>Ergebnisse!$C$35*GRINIX!D75^(Ergebnisse!$C$37)</f>
        <v>776.47309010282913</v>
      </c>
      <c r="K75" s="65">
        <f>Ergebnisse!$C$35*GRINIX!D75^(Ergebnisse!$C$36)</f>
        <v>938.09685661561025</v>
      </c>
      <c r="M75" s="65">
        <f>Ergebnisse!$C$40*D75^(Ergebnisse!$C$43)</f>
        <v>1374.397926228859</v>
      </c>
      <c r="N75" s="65">
        <f>Ergebnisse!$C$40*D75^(Ergebnisse!$C$42)</f>
        <v>1263.6131833702659</v>
      </c>
      <c r="O75" s="65">
        <f>Ergebnisse!$C$40*D75^(Ergebnisse!$C$41)</f>
        <v>1494.8954984657507</v>
      </c>
    </row>
    <row r="76" spans="3:15" x14ac:dyDescent="0.3">
      <c r="C76" s="65">
        <v>37</v>
      </c>
      <c r="D76" s="65">
        <f t="shared" si="1"/>
        <v>37000</v>
      </c>
      <c r="E76" s="65">
        <f>Ergebnisse!$C$30*D76^(Ergebnisse!$C$33)</f>
        <v>735.10278865988244</v>
      </c>
      <c r="F76" s="65">
        <f>Ergebnisse!$C$30*D76^(Ergebnisse!$C$32)</f>
        <v>647.93232855215308</v>
      </c>
      <c r="G76" s="65">
        <f>Ergebnisse!$C$30*D76^(Ergebnisse!$C$31)</f>
        <v>834.00084558682454</v>
      </c>
      <c r="I76" s="65">
        <f>Ergebnisse!$C$35*GRINIX!D76^(Ergebnisse!$C$38)</f>
        <v>860.11346818616255</v>
      </c>
      <c r="J76" s="65">
        <f>Ergebnisse!$C$35*GRINIX!D76^(Ergebnisse!$C$37)</f>
        <v>774.23665942047398</v>
      </c>
      <c r="K76" s="65">
        <f>Ergebnisse!$C$35*GRINIX!D76^(Ergebnisse!$C$36)</f>
        <v>935.62401820685602</v>
      </c>
      <c r="M76" s="65">
        <f>Ergebnisse!$C$40*D76^(Ergebnisse!$C$43)</f>
        <v>1371.1293924498354</v>
      </c>
      <c r="N76" s="65">
        <f>Ergebnisse!$C$40*D76^(Ergebnisse!$C$42)</f>
        <v>1260.4709093853958</v>
      </c>
      <c r="O76" s="65">
        <f>Ergebnisse!$C$40*D76^(Ergebnisse!$C$41)</f>
        <v>1491.5027366688996</v>
      </c>
    </row>
    <row r="77" spans="3:15" x14ac:dyDescent="0.3">
      <c r="C77" s="65">
        <v>37.5</v>
      </c>
      <c r="D77" s="65">
        <f t="shared" si="1"/>
        <v>37500</v>
      </c>
      <c r="E77" s="65">
        <f>Ergebnisse!$C$30*D77^(Ergebnisse!$C$33)</f>
        <v>733.15165728960301</v>
      </c>
      <c r="F77" s="65">
        <f>Ergebnisse!$C$30*D77^(Ergebnisse!$C$32)</f>
        <v>646.10848646190595</v>
      </c>
      <c r="G77" s="65">
        <f>Ergebnisse!$C$30*D77^(Ergebnisse!$C$31)</f>
        <v>831.92120804651108</v>
      </c>
      <c r="I77" s="65">
        <f>Ergebnisse!$C$35*GRINIX!D77^(Ergebnisse!$C$38)</f>
        <v>857.78447233565203</v>
      </c>
      <c r="J77" s="65">
        <f>Ergebnisse!$C$35*GRINIX!D77^(Ergebnisse!$C$37)</f>
        <v>772.03656127582633</v>
      </c>
      <c r="K77" s="65">
        <f>Ergebnisse!$C$35*GRINIX!D77^(Ergebnisse!$C$36)</f>
        <v>933.19076112022947</v>
      </c>
      <c r="M77" s="65">
        <f>Ergebnisse!$C$40*D77^(Ergebnisse!$C$43)</f>
        <v>1367.9123502913242</v>
      </c>
      <c r="N77" s="65">
        <f>Ergebnisse!$C$40*D77^(Ergebnisse!$C$42)</f>
        <v>1257.3784723152555</v>
      </c>
      <c r="O77" s="65">
        <f>Ergebnisse!$C$40*D77^(Ergebnisse!$C$41)</f>
        <v>1488.1630624978459</v>
      </c>
    </row>
    <row r="78" spans="3:15" x14ac:dyDescent="0.3">
      <c r="C78" s="65">
        <v>38</v>
      </c>
      <c r="D78" s="65">
        <f t="shared" si="1"/>
        <v>38000</v>
      </c>
      <c r="E78" s="65">
        <f>Ergebnisse!$C$30*D78^(Ergebnisse!$C$33)</f>
        <v>731.23144585142097</v>
      </c>
      <c r="F78" s="65">
        <f>Ergebnisse!$C$30*D78^(Ergebnisse!$C$32)</f>
        <v>644.31383431356142</v>
      </c>
      <c r="G78" s="65">
        <f>Ergebnisse!$C$30*D78^(Ergebnisse!$C$31)</f>
        <v>829.87419938238224</v>
      </c>
      <c r="I78" s="65">
        <f>Ergebnisse!$C$35*GRINIX!D78^(Ergebnisse!$C$38)</f>
        <v>855.49250675346707</v>
      </c>
      <c r="J78" s="65">
        <f>Ergebnisse!$C$35*GRINIX!D78^(Ergebnisse!$C$37)</f>
        <v>769.87173265029878</v>
      </c>
      <c r="K78" s="65">
        <f>Ergebnisse!$C$35*GRINIX!D78^(Ergebnisse!$C$36)</f>
        <v>930.79593657034059</v>
      </c>
      <c r="M78" s="65">
        <f>Ergebnisse!$C$40*D78^(Ergebnisse!$C$43)</f>
        <v>1364.7453180451521</v>
      </c>
      <c r="N78" s="65">
        <f>Ergebnisse!$C$40*D78^(Ergebnisse!$C$42)</f>
        <v>1254.3344328687608</v>
      </c>
      <c r="O78" s="65">
        <f>Ergebnisse!$C$40*D78^(Ergebnisse!$C$41)</f>
        <v>1484.8749538561356</v>
      </c>
    </row>
    <row r="79" spans="3:15" x14ac:dyDescent="0.3">
      <c r="C79" s="65">
        <v>38.5</v>
      </c>
      <c r="D79" s="65">
        <f t="shared" si="1"/>
        <v>38500</v>
      </c>
      <c r="E79" s="65">
        <f>Ergebnisse!$C$30*D79^(Ergebnisse!$C$33)</f>
        <v>729.34126706844177</v>
      </c>
      <c r="F79" s="65">
        <f>Ergebnisse!$C$30*D79^(Ergebnisse!$C$32)</f>
        <v>642.54752996719367</v>
      </c>
      <c r="G79" s="65">
        <f>Ergebnisse!$C$30*D79^(Ergebnisse!$C$31)</f>
        <v>827.85888831626062</v>
      </c>
      <c r="I79" s="65">
        <f>Ergebnisse!$C$35*GRINIX!D79^(Ergebnisse!$C$38)</f>
        <v>853.23650691494731</v>
      </c>
      <c r="J79" s="65">
        <f>Ergebnisse!$C$35*GRINIX!D79^(Ergebnisse!$C$37)</f>
        <v>767.7411550985754</v>
      </c>
      <c r="K79" s="65">
        <f>Ergebnisse!$C$35*GRINIX!D79^(Ergebnisse!$C$36)</f>
        <v>928.43844367707413</v>
      </c>
      <c r="M79" s="65">
        <f>Ergebnisse!$C$40*D79^(Ergebnisse!$C$43)</f>
        <v>1361.6268754316914</v>
      </c>
      <c r="N79" s="65">
        <f>Ergebnisse!$C$40*D79^(Ergebnisse!$C$42)</f>
        <v>1251.3374115720476</v>
      </c>
      <c r="O79" s="65">
        <f>Ergebnisse!$C$40*D79^(Ergebnisse!$C$41)</f>
        <v>1481.6369515945873</v>
      </c>
    </row>
    <row r="80" spans="3:15" x14ac:dyDescent="0.3">
      <c r="C80" s="65">
        <v>39</v>
      </c>
      <c r="D80" s="65">
        <f t="shared" si="1"/>
        <v>39000</v>
      </c>
      <c r="E80" s="65">
        <f>Ergebnisse!$C$30*D80^(Ergebnisse!$C$33)</f>
        <v>727.48027023185193</v>
      </c>
      <c r="F80" s="65">
        <f>Ergebnisse!$C$30*D80^(Ergebnisse!$C$32)</f>
        <v>640.80876611821202</v>
      </c>
      <c r="G80" s="65">
        <f>Ergebnisse!$C$30*D80^(Ergebnisse!$C$31)</f>
        <v>825.8743818104698</v>
      </c>
      <c r="I80" s="65">
        <f>Ergebnisse!$C$35*GRINIX!D80^(Ergebnisse!$C$38)</f>
        <v>851.01545222230834</v>
      </c>
      <c r="J80" s="65">
        <f>Ergebnisse!$C$35*GRINIX!D80^(Ergebnisse!$C$37)</f>
        <v>765.64385232929578</v>
      </c>
      <c r="K80" s="65">
        <f>Ergebnisse!$C$35*GRINIX!D80^(Ergebnisse!$C$36)</f>
        <v>926.11722687623262</v>
      </c>
      <c r="M80" s="65">
        <f>Ergebnisse!$C$40*D80^(Ergebnisse!$C$43)</f>
        <v>1358.5556602941726</v>
      </c>
      <c r="N80" s="65">
        <f>Ergebnisse!$C$40*D80^(Ergebnisse!$C$42)</f>
        <v>1248.3860855435007</v>
      </c>
      <c r="O80" s="65">
        <f>Ergebnisse!$C$40*D80^(Ergebnisse!$C$41)</f>
        <v>1478.4476561301926</v>
      </c>
    </row>
    <row r="81" spans="3:15" x14ac:dyDescent="0.3">
      <c r="C81" s="65">
        <v>39.5</v>
      </c>
      <c r="D81" s="65">
        <f t="shared" si="1"/>
        <v>39500</v>
      </c>
      <c r="E81" s="65">
        <f>Ergebnisse!$C$30*D81^(Ergebnisse!$C$33)</f>
        <v>725.64763924769272</v>
      </c>
      <c r="F81" s="65">
        <f>Ergebnisse!$C$30*D81^(Ergebnisse!$C$32)</f>
        <v>639.09676843151192</v>
      </c>
      <c r="G81" s="65">
        <f>Ergebnisse!$C$30*D81^(Ergebnisse!$C$31)</f>
        <v>823.91982303095961</v>
      </c>
      <c r="I81" s="65">
        <f>Ergebnisse!$C$35*GRINIX!D81^(Ergebnisse!$C$38)</f>
        <v>848.82836365618141</v>
      </c>
      <c r="J81" s="65">
        <f>Ergebnisse!$C$35*GRINIX!D81^(Ergebnisse!$C$37)</f>
        <v>763.57888794616065</v>
      </c>
      <c r="K81" s="65">
        <f>Ergebnisse!$C$35*GRINIX!D81^(Ergebnisse!$C$36)</f>
        <v>923.83127350129769</v>
      </c>
      <c r="M81" s="65">
        <f>Ergebnisse!$C$40*D81^(Ergebnisse!$C$43)</f>
        <v>1355.5303655106979</v>
      </c>
      <c r="N81" s="65">
        <f>Ergebnisse!$C$40*D81^(Ergebnisse!$C$42)</f>
        <v>1245.4791854814766</v>
      </c>
      <c r="O81" s="65">
        <f>Ergebnisse!$C$40*D81^(Ergebnisse!$C$41)</f>
        <v>1475.3057242873476</v>
      </c>
    </row>
    <row r="82" spans="3:15" x14ac:dyDescent="0.3">
      <c r="C82" s="65">
        <v>40</v>
      </c>
      <c r="D82" s="65">
        <f t="shared" si="1"/>
        <v>40000</v>
      </c>
      <c r="E82" s="65">
        <f>Ergebnisse!$C$30*D82^(Ergebnisse!$C$33)</f>
        <v>723.84259081119149</v>
      </c>
      <c r="F82" s="65">
        <f>Ergebnisse!$C$30*D82^(Ergebnisse!$C$32)</f>
        <v>637.41079379774942</v>
      </c>
      <c r="G82" s="65">
        <f>Ergebnisse!$C$30*D82^(Ergebnisse!$C$31)</f>
        <v>821.99438944315546</v>
      </c>
      <c r="I82" s="65">
        <f>Ergebnisse!$C$35*GRINIX!D82^(Ergebnisse!$C$38)</f>
        <v>846.67430158063689</v>
      </c>
      <c r="J82" s="65">
        <f>Ergebnisse!$C$35*GRINIX!D82^(Ergebnisse!$C$37)</f>
        <v>761.54536333694318</v>
      </c>
      <c r="K82" s="65">
        <f>Ergebnisse!$C$35*GRINIX!D82^(Ergebnisse!$C$36)</f>
        <v>921.57961152300777</v>
      </c>
      <c r="M82" s="65">
        <f>Ergebnisse!$C$40*D82^(Ergebnisse!$C$43)</f>
        <v>1352.5497361070566</v>
      </c>
      <c r="N82" s="65">
        <f>Ergebnisse!$C$40*D82^(Ergebnisse!$C$42)</f>
        <v>1242.6154928482022</v>
      </c>
      <c r="O82" s="65">
        <f>Ergebnisse!$C$40*D82^(Ergebnisse!$C$41)</f>
        <v>1472.2098663441866</v>
      </c>
    </row>
    <row r="83" spans="3:15" x14ac:dyDescent="0.3">
      <c r="C83" s="65">
        <v>40.5</v>
      </c>
      <c r="D83" s="65">
        <f t="shared" si="1"/>
        <v>40500</v>
      </c>
      <c r="E83" s="65">
        <f>Ergebnisse!$C$30*D83^(Ergebnisse!$C$33)</f>
        <v>722.06437269884282</v>
      </c>
      <c r="F83" s="65">
        <f>Ergebnisse!$C$30*D83^(Ergebnisse!$C$32)</f>
        <v>635.75012870233002</v>
      </c>
      <c r="G83" s="65">
        <f>Ergebnisse!$C$30*D83^(Ergebnisse!$C$31)</f>
        <v>820.09729103034408</v>
      </c>
      <c r="I83" s="65">
        <f>Ergebnisse!$C$35*GRINIX!D83^(Ergebnisse!$C$38)</f>
        <v>844.55236368988119</v>
      </c>
      <c r="J83" s="65">
        <f>Ergebnisse!$C$35*GRINIX!D83^(Ergebnisse!$C$37)</f>
        <v>759.54241569900785</v>
      </c>
      <c r="K83" s="65">
        <f>Ergebnisse!$C$35*GRINIX!D83^(Ergebnisse!$C$36)</f>
        <v>919.36130743461194</v>
      </c>
      <c r="M83" s="65">
        <f>Ergebnisse!$C$40*D83^(Ergebnisse!$C$43)</f>
        <v>1349.6125665549521</v>
      </c>
      <c r="N83" s="65">
        <f>Ergebnisse!$C$40*D83^(Ergebnisse!$C$42)</f>
        <v>1239.793837234791</v>
      </c>
      <c r="O83" s="65">
        <f>Ergebnisse!$C$40*D83^(Ergebnisse!$C$41)</f>
        <v>1469.1588432683097</v>
      </c>
    </row>
    <row r="84" spans="3:15" x14ac:dyDescent="0.3">
      <c r="C84" s="65">
        <v>41</v>
      </c>
      <c r="D84" s="65">
        <f t="shared" si="1"/>
        <v>41000</v>
      </c>
      <c r="E84" s="65">
        <f>Ergebnisse!$C$30*D84^(Ergebnisse!$C$33)</f>
        <v>720.31226216929406</v>
      </c>
      <c r="F84" s="65">
        <f>Ergebnisse!$C$30*D84^(Ergebnisse!$C$32)</f>
        <v>634.11408769853688</v>
      </c>
      <c r="G84" s="65">
        <f>Ergebnisse!$C$30*D84^(Ergebnisse!$C$31)</f>
        <v>818.22776862530668</v>
      </c>
      <c r="I84" s="65">
        <f>Ergebnisse!$C$35*GRINIX!D84^(Ergebnisse!$C$38)</f>
        <v>842.46168308585879</v>
      </c>
      <c r="J84" s="65">
        <f>Ergebnisse!$C$35*GRINIX!D84^(Ergebnisse!$C$37)</f>
        <v>757.56921619094021</v>
      </c>
      <c r="K84" s="65">
        <f>Ergebnisse!$C$35*GRINIX!D84^(Ergebnisse!$C$36)</f>
        <v>917.17546427174807</v>
      </c>
      <c r="M84" s="65">
        <f>Ergebnisse!$C$40*D84^(Ergebnisse!$C$43)</f>
        <v>1346.7176982416179</v>
      </c>
      <c r="N84" s="65">
        <f>Ergebnisse!$C$40*D84^(Ergebnisse!$C$42)</f>
        <v>1237.0130938936577</v>
      </c>
      <c r="O84" s="65">
        <f>Ergebnisse!$C$40*D84^(Ergebnisse!$C$41)</f>
        <v>1466.1514641276017</v>
      </c>
    </row>
    <row r="85" spans="3:15" x14ac:dyDescent="0.3">
      <c r="C85" s="65">
        <v>41.5</v>
      </c>
      <c r="D85" s="65">
        <f t="shared" si="1"/>
        <v>41500</v>
      </c>
      <c r="E85" s="65">
        <f>Ergebnisse!$C$30*D85^(Ergebnisse!$C$33)</f>
        <v>718.58556446487114</v>
      </c>
      <c r="F85" s="65">
        <f>Ergebnisse!$C$30*D85^(Ergebnisse!$C$32)</f>
        <v>632.50201197696515</v>
      </c>
      <c r="G85" s="65">
        <f>Ergebnisse!$C$30*D85^(Ergebnisse!$C$31)</f>
        <v>816.38509234671449</v>
      </c>
      <c r="I85" s="65">
        <f>Ergebnisse!$C$35*GRINIX!D85^(Ergebnisse!$C$38)</f>
        <v>840.40142647693017</v>
      </c>
      <c r="J85" s="65">
        <f>Ergebnisse!$C$35*GRINIX!D85^(Ergebnisse!$C$37)</f>
        <v>755.62496820081162</v>
      </c>
      <c r="K85" s="65">
        <f>Ergebnisse!$C$35*GRINIX!D85^(Ergebnisse!$C$36)</f>
        <v>915.02121975684463</v>
      </c>
      <c r="M85" s="65">
        <f>Ergebnisse!$C$40*D85^(Ergebnisse!$C$43)</f>
        <v>1343.8640170979957</v>
      </c>
      <c r="N85" s="65">
        <f>Ergebnisse!$C$40*D85^(Ergebnisse!$C$42)</f>
        <v>1234.2721814257961</v>
      </c>
      <c r="O85" s="65">
        <f>Ergebnisse!$C$40*D85^(Ergebnisse!$C$41)</f>
        <v>1463.1865836630589</v>
      </c>
    </row>
    <row r="86" spans="3:15" x14ac:dyDescent="0.3">
      <c r="C86" s="65">
        <v>42</v>
      </c>
      <c r="D86" s="65">
        <f t="shared" si="1"/>
        <v>42000</v>
      </c>
      <c r="E86" s="65">
        <f>Ergebnisse!$C$30*D86^(Ergebnisse!$C$33)</f>
        <v>716.88361140627887</v>
      </c>
      <c r="F86" s="65">
        <f>Ergebnisse!$C$30*D86^(Ergebnisse!$C$32)</f>
        <v>630.91326802410902</v>
      </c>
      <c r="G86" s="65">
        <f>Ergebnisse!$C$30*D86^(Ergebnisse!$C$31)</f>
        <v>814.56856013253218</v>
      </c>
      <c r="I86" s="65">
        <f>Ergebnisse!$C$35*GRINIX!D86^(Ergebnisse!$C$38)</f>
        <v>838.37079248864109</v>
      </c>
      <c r="J86" s="65">
        <f>Ergebnisse!$C$35*GRINIX!D86^(Ergebnisse!$C$37)</f>
        <v>753.70890572239864</v>
      </c>
      <c r="K86" s="65">
        <f>Ergebnisse!$C$35*GRINIX!D86^(Ergebnisse!$C$36)</f>
        <v>912.89774455881991</v>
      </c>
      <c r="M86" s="65">
        <f>Ergebnisse!$C$40*D86^(Ergebnisse!$C$43)</f>
        <v>1341.0504513737628</v>
      </c>
      <c r="N86" s="65">
        <f>Ergebnisse!$C$40*D86^(Ergebnisse!$C$42)</f>
        <v>1231.5700596114584</v>
      </c>
      <c r="O86" s="65">
        <f>Ergebnisse!$C$40*D86^(Ergebnisse!$C$41)</f>
        <v>1460.2631000116598</v>
      </c>
    </row>
    <row r="87" spans="3:15" x14ac:dyDescent="0.3">
      <c r="C87" s="65">
        <v>42.5</v>
      </c>
      <c r="D87" s="65">
        <f t="shared" si="1"/>
        <v>42500</v>
      </c>
      <c r="E87" s="65">
        <f>Ergebnisse!$C$30*D87^(Ergebnisse!$C$33)</f>
        <v>715.20576007365571</v>
      </c>
      <c r="F87" s="65">
        <f>Ergebnisse!$C$30*D87^(Ergebnisse!$C$32)</f>
        <v>629.3472463635602</v>
      </c>
      <c r="G87" s="65">
        <f>Ergebnisse!$C$30*D87^(Ergebnisse!$C$31)</f>
        <v>812.77749636333851</v>
      </c>
      <c r="I87" s="65">
        <f>Ergebnisse!$C$35*GRINIX!D87^(Ergebnisse!$C$38)</f>
        <v>836.36901007836718</v>
      </c>
      <c r="J87" s="65">
        <f>Ergebnisse!$C$35*GRINIX!D87^(Ergebnisse!$C$37)</f>
        <v>751.82029183144539</v>
      </c>
      <c r="K87" s="65">
        <f>Ergebnisse!$C$35*GRINIX!D87^(Ergebnisse!$C$36)</f>
        <v>910.80424065963882</v>
      </c>
      <c r="M87" s="65">
        <f>Ergebnisse!$C$40*D87^(Ergebnisse!$C$43)</f>
        <v>1338.2759695484931</v>
      </c>
      <c r="N87" s="65">
        <f>Ergebnisse!$C$40*D87^(Ergebnisse!$C$42)</f>
        <v>1228.9057273737617</v>
      </c>
      <c r="O87" s="65">
        <f>Ergebnisse!$C$40*D87^(Ergebnisse!$C$41)</f>
        <v>1457.3799525683603</v>
      </c>
    </row>
    <row r="88" spans="3:15" x14ac:dyDescent="0.3">
      <c r="C88" s="65">
        <v>43</v>
      </c>
      <c r="D88" s="65">
        <f t="shared" si="1"/>
        <v>43000</v>
      </c>
      <c r="E88" s="65">
        <f>Ergebnisse!$C$30*D88^(Ergebnisse!$C$33)</f>
        <v>713.55139156772452</v>
      </c>
      <c r="F88" s="65">
        <f>Ergebnisse!$C$30*D88^(Ergebnisse!$C$32)</f>
        <v>627.80336037382301</v>
      </c>
      <c r="G88" s="65">
        <f>Ergebnisse!$C$30*D88^(Ergebnisse!$C$31)</f>
        <v>811.01125056906608</v>
      </c>
      <c r="I88" s="65">
        <f>Ergebnisse!$C$35*GRINIX!D88^(Ergebnisse!$C$38)</f>
        <v>834.39533704630583</v>
      </c>
      <c r="J88" s="65">
        <f>Ergebnisse!$C$35*GRINIX!D88^(Ergebnisse!$C$37)</f>
        <v>749.9584172546995</v>
      </c>
      <c r="K88" s="65">
        <f>Ergebnisse!$C$35*GRINIX!D88^(Ergebnisse!$C$36)</f>
        <v>908.7399398199907</v>
      </c>
      <c r="M88" s="65">
        <f>Ergebnisse!$C$40*D88^(Ergebnisse!$C$43)</f>
        <v>1335.5395783691276</v>
      </c>
      <c r="N88" s="65">
        <f>Ergebnisse!$C$40*D88^(Ergebnisse!$C$42)</f>
        <v>1226.2782208656206</v>
      </c>
      <c r="O88" s="65">
        <f>Ergebnisse!$C$40*D88^(Ergebnisse!$C$41)</f>
        <v>1454.5361199771698</v>
      </c>
    </row>
    <row r="89" spans="3:15" x14ac:dyDescent="0.3">
      <c r="C89" s="65">
        <v>43.5</v>
      </c>
      <c r="D89" s="65">
        <f t="shared" si="1"/>
        <v>43500</v>
      </c>
      <c r="E89" s="65">
        <f>Ergebnisse!$C$30*D89^(Ergebnisse!$C$33)</f>
        <v>711.91990984530639</v>
      </c>
      <c r="F89" s="65">
        <f>Ergebnisse!$C$30*D89^(Ergebnisse!$C$32)</f>
        <v>626.28104517724717</v>
      </c>
      <c r="G89" s="65">
        <f>Ergebnisse!$C$30*D89^(Ergebnisse!$C$31)</f>
        <v>809.26919621319291</v>
      </c>
      <c r="I89" s="65">
        <f>Ergebnisse!$C$35*GRINIX!D89^(Ergebnisse!$C$38)</f>
        <v>832.44905863591839</v>
      </c>
      <c r="J89" s="65">
        <f>Ergebnisse!$C$35*GRINIX!D89^(Ergebnisse!$C$37)</f>
        <v>748.1225990250681</v>
      </c>
      <c r="K89" s="65">
        <f>Ergebnisse!$C$35*GRINIX!D89^(Ergebnisse!$C$36)</f>
        <v>906.70410213700006</v>
      </c>
      <c r="M89" s="65">
        <f>Ergebnisse!$C$40*D89^(Ergebnisse!$C$43)</f>
        <v>1332.8403210047386</v>
      </c>
      <c r="N89" s="65">
        <f>Ergebnisse!$C$40*D89^(Ergebnisse!$C$42)</f>
        <v>1223.6866116711851</v>
      </c>
      <c r="O89" s="65">
        <f>Ergebnisse!$C$40*D89^(Ergebnisse!$C$41)</f>
        <v>1451.7306182421198</v>
      </c>
    </row>
    <row r="90" spans="3:15" x14ac:dyDescent="0.3">
      <c r="C90" s="65">
        <v>44</v>
      </c>
      <c r="D90" s="65">
        <f t="shared" si="1"/>
        <v>44000</v>
      </c>
      <c r="E90" s="65">
        <f>Ergebnisse!$C$30*D90^(Ergebnisse!$C$33)</f>
        <v>710.31074062394043</v>
      </c>
      <c r="F90" s="65">
        <f>Ergebnisse!$C$30*D90^(Ergebnisse!$C$32)</f>
        <v>624.77975659504841</v>
      </c>
      <c r="G90" s="65">
        <f>Ergebnisse!$C$30*D90^(Ergebnisse!$C$31)</f>
        <v>807.55072954892523</v>
      </c>
      <c r="I90" s="65">
        <f>Ergebnisse!$C$35*GRINIX!D90^(Ergebnisse!$C$38)</f>
        <v>830.5294862174826</v>
      </c>
      <c r="J90" s="65">
        <f>Ergebnisse!$C$35*GRINIX!D90^(Ergebnisse!$C$37)</f>
        <v>746.31217921679035</v>
      </c>
      <c r="K90" s="65">
        <f>Ergebnisse!$C$35*GRINIX!D90^(Ergebnisse!$C$36)</f>
        <v>904.69601468746202</v>
      </c>
      <c r="M90" s="65">
        <f>Ergebnisse!$C$40*D90^(Ergebnisse!$C$43)</f>
        <v>1330.177275310331</v>
      </c>
      <c r="N90" s="65">
        <f>Ergebnisse!$C$40*D90^(Ergebnisse!$C$42)</f>
        <v>1221.1300051137177</v>
      </c>
      <c r="O90" s="65">
        <f>Ergebnisse!$C$40*D90^(Ergebnisse!$C$41)</f>
        <v>1448.9624989496867</v>
      </c>
    </row>
    <row r="91" spans="3:15" x14ac:dyDescent="0.3">
      <c r="C91" s="65">
        <v>44.5</v>
      </c>
      <c r="D91" s="65">
        <f t="shared" si="1"/>
        <v>44500</v>
      </c>
      <c r="E91" s="65">
        <f>Ergebnisse!$C$30*D91^(Ergebnisse!$C$33)</f>
        <v>708.72333035077077</v>
      </c>
      <c r="F91" s="65">
        <f>Ergebnisse!$C$30*D91^(Ergebnisse!$C$32)</f>
        <v>623.29897016377049</v>
      </c>
      <c r="G91" s="65">
        <f>Ergebnisse!$C$30*D91^(Ergebnisse!$C$31)</f>
        <v>805.85526854233808</v>
      </c>
      <c r="I91" s="65">
        <f>Ergebnisse!$C$35*GRINIX!D91^(Ergebnisse!$C$38)</f>
        <v>828.63595604894635</v>
      </c>
      <c r="J91" s="65">
        <f>Ergebnisse!$C$35*GRINIX!D91^(Ergebnisse!$C$37)</f>
        <v>744.526523755011</v>
      </c>
      <c r="K91" s="65">
        <f>Ergebnisse!$C$35*GRINIX!D91^(Ergebnisse!$C$36)</f>
        <v>902.71499025062133</v>
      </c>
      <c r="M91" s="65">
        <f>Ergebnisse!$C$40*D91^(Ergebnisse!$C$43)</f>
        <v>1327.5495521920675</v>
      </c>
      <c r="N91" s="65">
        <f>Ergebnisse!$C$40*D91^(Ergebnisse!$C$42)</f>
        <v>1218.6075386624689</v>
      </c>
      <c r="O91" s="65">
        <f>Ergebnisse!$C$40*D91^(Ergebnisse!$C$41)</f>
        <v>1446.2308475949003</v>
      </c>
    </row>
    <row r="92" spans="3:15" x14ac:dyDescent="0.3">
      <c r="C92" s="65">
        <v>45</v>
      </c>
      <c r="D92" s="65">
        <f t="shared" si="1"/>
        <v>45000</v>
      </c>
      <c r="E92" s="65">
        <f>Ergebnisse!$C$30*D92^(Ergebnisse!$C$33)</f>
        <v>707.15714523125166</v>
      </c>
      <c r="F92" s="65">
        <f>Ergebnisse!$C$30*D92^(Ergebnisse!$C$32)</f>
        <v>621.83818020894023</v>
      </c>
      <c r="G92" s="65">
        <f>Ergebnisse!$C$30*D92^(Ergebnisse!$C$31)</f>
        <v>804.18225185785116</v>
      </c>
      <c r="I92" s="65">
        <f>Ergebnisse!$C$35*GRINIX!D92^(Ergebnisse!$C$38)</f>
        <v>826.76782810872044</v>
      </c>
      <c r="J92" s="65">
        <f>Ergebnisse!$C$35*GRINIX!D92^(Ergebnisse!$C$37)</f>
        <v>742.7650212946013</v>
      </c>
      <c r="K92" s="65">
        <f>Ergebnisse!$C$35*GRINIX!D92^(Ergebnisse!$C$36)</f>
        <v>900.76036610499693</v>
      </c>
      <c r="M92" s="65">
        <f>Ergebnisse!$C$40*D92^(Ergebnisse!$C$43)</f>
        <v>1324.9562940669302</v>
      </c>
      <c r="N92" s="65">
        <f>Ergebnisse!$C$40*D92^(Ergebnisse!$C$42)</f>
        <v>1216.1183804317234</v>
      </c>
      <c r="O92" s="65">
        <f>Ergebnisse!$C$40*D92^(Ergebnisse!$C$41)</f>
        <v>1443.5347820040067</v>
      </c>
    </row>
    <row r="93" spans="3:15" x14ac:dyDescent="0.3">
      <c r="C93" s="65">
        <v>45.5</v>
      </c>
      <c r="D93" s="65">
        <f t="shared" si="1"/>
        <v>45500</v>
      </c>
      <c r="E93" s="65">
        <f>Ergebnisse!$C$30*D93^(Ergebnisse!$C$33)</f>
        <v>705.61167031358946</v>
      </c>
      <c r="F93" s="65">
        <f>Ergebnisse!$C$30*D93^(Ergebnisse!$C$32)</f>
        <v>620.39689897199355</v>
      </c>
      <c r="G93" s="65">
        <f>Ergebnisse!$C$30*D93^(Ergebnisse!$C$31)</f>
        <v>802.53113790178725</v>
      </c>
      <c r="I93" s="65">
        <f>Ergebnisse!$C$35*GRINIX!D93^(Ergebnisse!$C$38)</f>
        <v>824.92448499549914</v>
      </c>
      <c r="J93" s="65">
        <f>Ergebnisse!$C$35*GRINIX!D93^(Ergebnisse!$C$37)</f>
        <v>741.02708216347764</v>
      </c>
      <c r="K93" s="65">
        <f>Ergebnisse!$C$35*GRINIX!D93^(Ergebnisse!$C$36)</f>
        <v>898.83150289419132</v>
      </c>
      <c r="M93" s="65">
        <f>Ergebnisse!$C$40*D93^(Ergebnisse!$C$43)</f>
        <v>1322.396673410389</v>
      </c>
      <c r="N93" s="65">
        <f>Ergebnisse!$C$40*D93^(Ergebnisse!$C$42)</f>
        <v>1213.6617277657235</v>
      </c>
      <c r="O93" s="65">
        <f>Ergebnisse!$C$40*D93^(Ergebnisse!$C$41)</f>
        <v>1440.8734508471089</v>
      </c>
    </row>
    <row r="94" spans="3:15" x14ac:dyDescent="0.3">
      <c r="C94" s="65">
        <v>46</v>
      </c>
      <c r="D94" s="65">
        <f t="shared" si="1"/>
        <v>46000</v>
      </c>
      <c r="E94" s="65">
        <f>Ergebnisse!$C$30*D94^(Ergebnisse!$C$33)</f>
        <v>704.08640862513789</v>
      </c>
      <c r="F94" s="65">
        <f>Ergebnisse!$C$30*D94^(Ergebnisse!$C$32)</f>
        <v>618.97465578685694</v>
      </c>
      <c r="G94" s="65">
        <f>Ergebnisse!$C$30*D94^(Ergebnisse!$C$31)</f>
        <v>800.90140392008448</v>
      </c>
      <c r="I94" s="65">
        <f>Ergebnisse!$C$35*GRINIX!D94^(Ergebnisse!$C$38)</f>
        <v>823.10533089055662</v>
      </c>
      <c r="J94" s="65">
        <f>Ergebnisse!$C$35*GRINIX!D94^(Ergebnisse!$C$37)</f>
        <v>739.31213736604366</v>
      </c>
      <c r="K94" s="65">
        <f>Ergebnisse!$C$35*GRINIX!D94^(Ergebnisse!$C$36)</f>
        <v>896.9277835570141</v>
      </c>
      <c r="M94" s="65">
        <f>Ergebnisse!$C$40*D94^(Ergebnisse!$C$43)</f>
        <v>1319.8698913861274</v>
      </c>
      <c r="N94" s="65">
        <f>Ergebnisse!$C$40*D94^(Ergebnisse!$C$42)</f>
        <v>1211.236805903676</v>
      </c>
      <c r="O94" s="65">
        <f>Ergebnisse!$C$40*D94^(Ergebnisse!$C$41)</f>
        <v>1438.2460322347279</v>
      </c>
    </row>
    <row r="95" spans="3:15" x14ac:dyDescent="0.3">
      <c r="C95" s="65">
        <v>46.5</v>
      </c>
      <c r="D95" s="65">
        <f t="shared" si="1"/>
        <v>46500</v>
      </c>
      <c r="E95" s="65">
        <f>Ergebnisse!$C$30*D95^(Ergebnisse!$C$33)</f>
        <v>702.58088035727349</v>
      </c>
      <c r="F95" s="65">
        <f>Ergebnisse!$C$30*D95^(Ergebnisse!$C$32)</f>
        <v>617.5709963028587</v>
      </c>
      <c r="G95" s="65">
        <f>Ergebnisse!$C$30*D95^(Ergebnisse!$C$31)</f>
        <v>799.29254514654792</v>
      </c>
      <c r="I95" s="65">
        <f>Ergebnisse!$C$35*GRINIX!D95^(Ergebnisse!$C$38)</f>
        <v>821.309790578346</v>
      </c>
      <c r="J95" s="65">
        <f>Ergebnisse!$C$35*GRINIX!D95^(Ergebnisse!$C$37)</f>
        <v>737.61963764272241</v>
      </c>
      <c r="K95" s="65">
        <f>Ergebnisse!$C$35*GRINIX!D95^(Ergebnisse!$C$36)</f>
        <v>895.04861231762254</v>
      </c>
      <c r="M95" s="65">
        <f>Ergebnisse!$C$40*D95^(Ergebnisse!$C$43)</f>
        <v>1317.3751765523662</v>
      </c>
      <c r="N95" s="65">
        <f>Ergebnisse!$C$40*D95^(Ergebnisse!$C$42)</f>
        <v>1208.8428667194889</v>
      </c>
      <c r="O95" s="65">
        <f>Ergebnisse!$C$40*D95^(Ergebnisse!$C$41)</f>
        <v>1435.6517323926876</v>
      </c>
    </row>
    <row r="96" spans="3:15" x14ac:dyDescent="0.3">
      <c r="C96" s="65">
        <v>47</v>
      </c>
      <c r="D96" s="65">
        <f t="shared" si="1"/>
        <v>47000</v>
      </c>
      <c r="E96" s="65">
        <f>Ergebnisse!$C$30*D96^(Ergebnisse!$C$33)</f>
        <v>701.09462209554408</v>
      </c>
      <c r="F96" s="65">
        <f>Ergebnisse!$C$30*D96^(Ergebnisse!$C$32)</f>
        <v>616.18548175089495</v>
      </c>
      <c r="G96" s="65">
        <f>Ergebnisse!$C$30*D96^(Ergebnisse!$C$31)</f>
        <v>797.70407399829992</v>
      </c>
      <c r="I96" s="65">
        <f>Ergebnisse!$C$35*GRINIX!D96^(Ergebnisse!$C$38)</f>
        <v>819.5373085215266</v>
      </c>
      <c r="J96" s="65">
        <f>Ergebnisse!$C$35*GRINIX!D96^(Ergebnisse!$C$37)</f>
        <v>735.9490525818577</v>
      </c>
      <c r="K96" s="65">
        <f>Ergebnisse!$C$35*GRINIX!D96^(Ergebnisse!$C$36)</f>
        <v>893.19341373170471</v>
      </c>
      <c r="M96" s="65">
        <f>Ergebnisse!$C$40*D96^(Ergebnisse!$C$43)</f>
        <v>1314.9117836397252</v>
      </c>
      <c r="N96" s="65">
        <f>Ergebnisse!$C$40*D96^(Ergebnisse!$C$42)</f>
        <v>1206.4791875313053</v>
      </c>
      <c r="O96" s="65">
        <f>Ergebnisse!$C$40*D96^(Ergebnisse!$C$41)</f>
        <v>1433.0897844101758</v>
      </c>
    </row>
    <row r="97" spans="3:15" x14ac:dyDescent="0.3">
      <c r="C97" s="65">
        <v>47.5</v>
      </c>
      <c r="D97" s="65">
        <f t="shared" si="1"/>
        <v>47500</v>
      </c>
      <c r="E97" s="65">
        <f>Ergebnisse!$C$30*D97^(Ergebnisse!$C$33)</f>
        <v>699.62718609211879</v>
      </c>
      <c r="F97" s="65">
        <f>Ergebnisse!$C$30*D97^(Ergebnisse!$C$32)</f>
        <v>614.8176882500087</v>
      </c>
      <c r="G97" s="65">
        <f>Ergebnisse!$C$30*D97^(Ergebnisse!$C$31)</f>
        <v>796.13551931533812</v>
      </c>
      <c r="I97" s="65">
        <f>Ergebnisse!$C$35*GRINIX!D97^(Ergebnisse!$C$38)</f>
        <v>817.78734798686389</v>
      </c>
      <c r="J97" s="65">
        <f>Ergebnisse!$C$35*GRINIX!D97^(Ergebnisse!$C$37)</f>
        <v>734.29986978054376</v>
      </c>
      <c r="K97" s="65">
        <f>Ergebnisse!$C$35*GRINIX!D97^(Ergebnisse!$C$36)</f>
        <v>891.36163178503659</v>
      </c>
      <c r="M97" s="65">
        <f>Ergebnisse!$C$40*D97^(Ergebnisse!$C$43)</f>
        <v>1312.4789923959504</v>
      </c>
      <c r="N97" s="65">
        <f>Ergebnisse!$C$40*D97^(Ergebnisse!$C$42)</f>
        <v>1204.1450699762704</v>
      </c>
      <c r="O97" s="65">
        <f>Ergebnisse!$C$40*D97^(Ergebnisse!$C$41)</f>
        <v>1430.5594470561887</v>
      </c>
    </row>
    <row r="98" spans="3:15" x14ac:dyDescent="0.3">
      <c r="C98" s="65">
        <v>48</v>
      </c>
      <c r="D98" s="65">
        <f t="shared" si="1"/>
        <v>48000</v>
      </c>
      <c r="E98" s="65">
        <f>Ergebnisse!$C$30*D98^(Ergebnisse!$C$33)</f>
        <v>698.17813957779902</v>
      </c>
      <c r="F98" s="65">
        <f>Ergebnisse!$C$30*D98^(Ergebnisse!$C$32)</f>
        <v>613.46720615176116</v>
      </c>
      <c r="G98" s="65">
        <f>Ergebnisse!$C$30*D98^(Ergebnisse!$C$31)</f>
        <v>794.58642564135585</v>
      </c>
      <c r="I98" s="65">
        <f>Ergebnisse!$C$35*GRINIX!D98^(Ergebnisse!$C$38)</f>
        <v>816.05939021868767</v>
      </c>
      <c r="J98" s="65">
        <f>Ergebnisse!$C$35*GRINIX!D98^(Ergebnisse!$C$37)</f>
        <v>732.67159405120367</v>
      </c>
      <c r="K98" s="65">
        <f>Ergebnisse!$C$35*GRINIX!D98^(Ergebnisse!$C$36)</f>
        <v>889.5527290410181</v>
      </c>
      <c r="M98" s="65">
        <f>Ergebnisse!$C$40*D98^(Ergebnisse!$C$43)</f>
        <v>1310.0761064931928</v>
      </c>
      <c r="N98" s="65">
        <f>Ergebnisse!$C$40*D98^(Ergebnisse!$C$42)</f>
        <v>1201.8398389463096</v>
      </c>
      <c r="O98" s="65">
        <f>Ergebnisse!$C$40*D98^(Ergebnisse!$C$41)</f>
        <v>1428.0600036599687</v>
      </c>
    </row>
    <row r="99" spans="3:15" x14ac:dyDescent="0.3">
      <c r="C99" s="65">
        <v>48.5</v>
      </c>
      <c r="D99" s="65">
        <f t="shared" si="1"/>
        <v>48500</v>
      </c>
      <c r="E99" s="65">
        <f>Ergebnisse!$C$30*D99^(Ergebnisse!$C$33)</f>
        <v>696.74706411105137</v>
      </c>
      <c r="F99" s="65">
        <f>Ergebnisse!$C$30*D99^(Ergebnisse!$C$32)</f>
        <v>612.13363941996045</v>
      </c>
      <c r="G99" s="65">
        <f>Ergebnisse!$C$30*D99^(Ergebnisse!$C$31)</f>
        <v>793.05635254317008</v>
      </c>
      <c r="I99" s="65">
        <f>Ergebnisse!$C$35*GRINIX!D99^(Ergebnisse!$C$38)</f>
        <v>814.35293365686721</v>
      </c>
      <c r="J99" s="65">
        <f>Ergebnisse!$C$35*GRINIX!D99^(Ergebnisse!$C$37)</f>
        <v>731.06374667097782</v>
      </c>
      <c r="K99" s="65">
        <f>Ergebnisse!$C$35*GRINIX!D99^(Ergebnisse!$C$36)</f>
        <v>887.76618583404786</v>
      </c>
      <c r="M99" s="65">
        <f>Ergebnisse!$C$40*D99^(Ergebnisse!$C$43)</f>
        <v>1307.7024524938322</v>
      </c>
      <c r="N99" s="65">
        <f>Ergebnisse!$C$40*D99^(Ergebnisse!$C$42)</f>
        <v>1199.5628415810179</v>
      </c>
      <c r="O99" s="65">
        <f>Ergebnisse!$C$40*D99^(Ergebnisse!$C$41)</f>
        <v>1425.5907610513329</v>
      </c>
    </row>
    <row r="100" spans="3:15" x14ac:dyDescent="0.3">
      <c r="C100" s="65">
        <v>49</v>
      </c>
      <c r="D100" s="65">
        <f t="shared" si="1"/>
        <v>49000</v>
      </c>
      <c r="E100" s="65">
        <f>Ergebnisse!$C$30*D100^(Ergebnisse!$C$33)</f>
        <v>695.33355496171475</v>
      </c>
      <c r="F100" s="65">
        <f>Ergebnisse!$C$30*D100^(Ergebnisse!$C$32)</f>
        <v>610.81660504350441</v>
      </c>
      <c r="G100" s="65">
        <f>Ergebnisse!$C$30*D100^(Ergebnisse!$C$31)</f>
        <v>791.54487396632021</v>
      </c>
      <c r="I100" s="65">
        <f>Ergebnisse!$C$35*GRINIX!D100^(Ergebnisse!$C$38)</f>
        <v>812.66749319646624</v>
      </c>
      <c r="J100" s="65">
        <f>Ergebnisse!$C$35*GRINIX!D100^(Ergebnisse!$C$37)</f>
        <v>729.47586467119322</v>
      </c>
      <c r="K100" s="65">
        <f>Ergebnisse!$C$35*GRINIX!D100^(Ergebnisse!$C$36)</f>
        <v>886.00149950582829</v>
      </c>
      <c r="M100" s="65">
        <f>Ergebnisse!$C$40*D100^(Ergebnisse!$C$43)</f>
        <v>1305.3573788711492</v>
      </c>
      <c r="N100" s="65">
        <f>Ergebnisse!$C$40*D100^(Ergebnisse!$C$42)</f>
        <v>1197.3134463140354</v>
      </c>
      <c r="O100" s="65">
        <f>Ergebnisse!$C$40*D100^(Ergebnisse!$C$41)</f>
        <v>1423.151048557118</v>
      </c>
    </row>
    <row r="101" spans="3:15" x14ac:dyDescent="0.3">
      <c r="C101" s="65">
        <v>49.5</v>
      </c>
      <c r="D101" s="65">
        <f t="shared" si="1"/>
        <v>49500</v>
      </c>
      <c r="E101" s="65">
        <f>Ergebnisse!$C$30*D101^(Ergebnisse!$C$33)</f>
        <v>693.93722052719522</v>
      </c>
      <c r="F101" s="65">
        <f>Ergebnisse!$C$30*D101^(Ergebnisse!$C$32)</f>
        <v>609.51573248024476</v>
      </c>
      <c r="G101" s="65">
        <f>Ergebnisse!$C$30*D101^(Ergebnisse!$C$31)</f>
        <v>790.05157762456395</v>
      </c>
      <c r="I101" s="65">
        <f>Ergebnisse!$C$35*GRINIX!D101^(Ergebnisse!$C$38)</f>
        <v>811.00259948645976</v>
      </c>
      <c r="J101" s="65">
        <f>Ergebnisse!$C$35*GRINIX!D101^(Ergebnisse!$C$37)</f>
        <v>727.90750016439438</v>
      </c>
      <c r="K101" s="65">
        <f>Ergebnisse!$C$35*GRINIX!D101^(Ergebnisse!$C$36)</f>
        <v>884.25818368190426</v>
      </c>
      <c r="M101" s="65">
        <f>Ergebnisse!$C$40*D101^(Ergebnisse!$C$43)</f>
        <v>1303.0402550814033</v>
      </c>
      <c r="N101" s="65">
        <f>Ergebnisse!$C$40*D101^(Ergebnisse!$C$42)</f>
        <v>1195.0910419695601</v>
      </c>
      <c r="O101" s="65">
        <f>Ergebnisse!$C$40*D101^(Ergebnisse!$C$41)</f>
        <v>1420.7402170502212</v>
      </c>
    </row>
    <row r="102" spans="3:15" x14ac:dyDescent="0.3">
      <c r="C102" s="65">
        <v>50</v>
      </c>
      <c r="D102" s="65">
        <f t="shared" si="1"/>
        <v>50000</v>
      </c>
      <c r="E102" s="65">
        <f>Ergebnisse!$C$30*D102^(Ergebnisse!$C$33)</f>
        <v>692.55768177913194</v>
      </c>
      <c r="F102" s="65">
        <f>Ergebnisse!$C$30*D102^(Ergebnisse!$C$32)</f>
        <v>608.23066312994547</v>
      </c>
      <c r="G102" s="65">
        <f>Ergebnisse!$C$30*D102^(Ergebnisse!$C$31)</f>
        <v>788.57606442116082</v>
      </c>
      <c r="I102" s="65">
        <f>Ergebnisse!$C$35*GRINIX!D102^(Ergebnisse!$C$38)</f>
        <v>809.35779826507928</v>
      </c>
      <c r="J102" s="65">
        <f>Ergebnisse!$C$35*GRINIX!D102^(Ergebnisse!$C$37)</f>
        <v>726.35821970658412</v>
      </c>
      <c r="K102" s="65">
        <f>Ergebnisse!$C$35*GRINIX!D102^(Ergebnisse!$C$36)</f>
        <v>882.5357675859284</v>
      </c>
      <c r="M102" s="65">
        <f>Ergebnisse!$C$40*D102^(Ergebnisse!$C$43)</f>
        <v>1300.7504706841328</v>
      </c>
      <c r="N102" s="65">
        <f>Ergebnisse!$C$40*D102^(Ergebnisse!$C$42)</f>
        <v>1192.8950369058798</v>
      </c>
      <c r="O102" s="65">
        <f>Ergebnisse!$C$40*D102^(Ergebnisse!$C$41)</f>
        <v>1418.3576380479892</v>
      </c>
    </row>
    <row r="103" spans="3:15" x14ac:dyDescent="0.3">
      <c r="C103" s="65">
        <v>50.5</v>
      </c>
      <c r="D103" s="65">
        <f t="shared" si="1"/>
        <v>50500</v>
      </c>
      <c r="E103" s="65">
        <f>Ergebnisse!$C$30*D103^(Ergebnisse!$C$33)</f>
        <v>691.19457173865624</v>
      </c>
      <c r="F103" s="65">
        <f>Ergebnisse!$C$30*D103^(Ergebnisse!$C$32)</f>
        <v>606.96104983453233</v>
      </c>
      <c r="G103" s="65">
        <f>Ergebnisse!$C$30*D103^(Ergebnisse!$C$31)</f>
        <v>787.11794789999692</v>
      </c>
      <c r="I103" s="65">
        <f>Ergebnisse!$C$35*GRINIX!D103^(Ergebnisse!$C$38)</f>
        <v>807.7326497295262</v>
      </c>
      <c r="J103" s="65">
        <f>Ergebnisse!$C$35*GRINIX!D103^(Ergebnisse!$C$37)</f>
        <v>724.82760369251207</v>
      </c>
      <c r="K103" s="65">
        <f>Ergebnisse!$C$35*GRINIX!D103^(Ergebnisse!$C$36)</f>
        <v>880.83379538933696</v>
      </c>
      <c r="M103" s="65">
        <f>Ergebnisse!$C$40*D103^(Ergebnisse!$C$43)</f>
        <v>1298.4874345077146</v>
      </c>
      <c r="N103" s="65">
        <f>Ergebnisse!$C$40*D103^(Ergebnisse!$C$42)</f>
        <v>1190.7248582030368</v>
      </c>
      <c r="O103" s="65">
        <f>Ergebnisse!$C$40*D103^(Ergebnisse!$C$41)</f>
        <v>1416.0027028569223</v>
      </c>
    </row>
    <row r="104" spans="3:15" x14ac:dyDescent="0.3">
      <c r="C104" s="65">
        <v>51</v>
      </c>
      <c r="D104" s="65">
        <f t="shared" si="1"/>
        <v>51000</v>
      </c>
      <c r="E104" s="65">
        <f>Ergebnisse!$C$30*D104^(Ergebnisse!$C$33)</f>
        <v>689.84753497849897</v>
      </c>
      <c r="F104" s="65">
        <f>Ergebnisse!$C$30*D104^(Ergebnisse!$C$32)</f>
        <v>605.70655640397285</v>
      </c>
      <c r="G104" s="65">
        <f>Ergebnisse!$C$30*D104^(Ergebnisse!$C$31)</f>
        <v>785.67685372472567</v>
      </c>
      <c r="I104" s="65">
        <f>Ergebnisse!$C$35*GRINIX!D104^(Ergebnisse!$C$38)</f>
        <v>806.12672793796355</v>
      </c>
      <c r="J104" s="65">
        <f>Ergebnisse!$C$35*GRINIX!D104^(Ergebnisse!$C$37)</f>
        <v>723.31524578197718</v>
      </c>
      <c r="K104" s="65">
        <f>Ergebnisse!$C$35*GRINIX!D104^(Ergebnisse!$C$36)</f>
        <v>879.15182559427387</v>
      </c>
      <c r="M104" s="65">
        <f>Ergebnisse!$C$40*D104^(Ergebnisse!$C$43)</f>
        <v>1296.2505738574339</v>
      </c>
      <c r="N104" s="65">
        <f>Ergebnisse!$C$40*D104^(Ergebnisse!$C$42)</f>
        <v>1188.5799508919395</v>
      </c>
      <c r="O104" s="65">
        <f>Ergebnisse!$C$40*D104^(Ergebnisse!$C$41)</f>
        <v>1413.674821760887</v>
      </c>
    </row>
    <row r="105" spans="3:15" x14ac:dyDescent="0.3">
      <c r="C105" s="65">
        <v>51.5</v>
      </c>
      <c r="D105" s="65">
        <f t="shared" si="1"/>
        <v>51500</v>
      </c>
      <c r="E105" s="65">
        <f>Ergebnisse!$C$30*D105^(Ergebnisse!$C$33)</f>
        <v>688.51622715031988</v>
      </c>
      <c r="F105" s="65">
        <f>Ergebnisse!$C$30*D105^(Ergebnisse!$C$32)</f>
        <v>604.46685716622926</v>
      </c>
      <c r="G105" s="65">
        <f>Ergebnisse!$C$30*D105^(Ergebnisse!$C$31)</f>
        <v>784.25241918424172</v>
      </c>
      <c r="I105" s="65">
        <f>Ergebnisse!$C$35*GRINIX!D105^(Ergebnisse!$C$38)</f>
        <v>804.53962024181999</v>
      </c>
      <c r="J105" s="65">
        <f>Ergebnisse!$C$35*GRINIX!D105^(Ergebnisse!$C$37)</f>
        <v>721.82075235527907</v>
      </c>
      <c r="K105" s="65">
        <f>Ergebnisse!$C$35*GRINIX!D105^(Ergebnisse!$C$36)</f>
        <v>877.48943044775251</v>
      </c>
      <c r="M105" s="65">
        <f>Ergebnisse!$C$40*D105^(Ergebnisse!$C$43)</f>
        <v>1294.0393337635051</v>
      </c>
      <c r="N105" s="65">
        <f>Ergebnisse!$C$40*D105^(Ergebnisse!$C$42)</f>
        <v>1186.4597772224195</v>
      </c>
      <c r="O105" s="65">
        <f>Ergebnisse!$C$40*D105^(Ergebnisse!$C$41)</f>
        <v>1411.3734232502168</v>
      </c>
    </row>
    <row r="106" spans="3:15" x14ac:dyDescent="0.3">
      <c r="C106" s="65">
        <v>52</v>
      </c>
      <c r="D106" s="65">
        <f t="shared" si="1"/>
        <v>52000</v>
      </c>
      <c r="E106" s="65">
        <f>Ergebnisse!$C$30*D106^(Ergebnisse!$C$33)</f>
        <v>687.20031453575859</v>
      </c>
      <c r="F106" s="65">
        <f>Ergebnisse!$C$30*D106^(Ergebnisse!$C$32)</f>
        <v>603.24163653984488</v>
      </c>
      <c r="G106" s="65">
        <f>Ergebnisse!$C$30*D106^(Ergebnisse!$C$31)</f>
        <v>782.84429272290959</v>
      </c>
      <c r="I106" s="65">
        <f>Ergebnisse!$C$35*GRINIX!D106^(Ergebnisse!$C$38)</f>
        <v>802.97092674660735</v>
      </c>
      <c r="J106" s="65">
        <f>Ergebnisse!$C$35*GRINIX!D106^(Ergebnisse!$C$37)</f>
        <v>720.34374199605884</v>
      </c>
      <c r="K106" s="65">
        <f>Ergebnisse!$C$35*GRINIX!D106^(Ergebnisse!$C$36)</f>
        <v>875.84619538519496</v>
      </c>
      <c r="M106" s="65">
        <f>Ergebnisse!$C$40*D106^(Ergebnisse!$C$43)</f>
        <v>1291.8531762666596</v>
      </c>
      <c r="N106" s="65">
        <f>Ergebnisse!$C$40*D106^(Ergebnisse!$C$42)</f>
        <v>1184.3638159679135</v>
      </c>
      <c r="O106" s="65">
        <f>Ergebnisse!$C$40*D106^(Ergebnisse!$C$41)</f>
        <v>1409.0979532892702</v>
      </c>
    </row>
    <row r="107" spans="3:15" x14ac:dyDescent="0.3">
      <c r="C107" s="65">
        <v>52.5</v>
      </c>
      <c r="D107" s="65">
        <f t="shared" si="1"/>
        <v>52500</v>
      </c>
      <c r="E107" s="65">
        <f>Ergebnisse!$C$30*D107^(Ergebnisse!$C$33)</f>
        <v>685.89947361979455</v>
      </c>
      <c r="F107" s="65">
        <f>Ergebnisse!$C$30*D107^(Ergebnisse!$C$32)</f>
        <v>602.03058862781961</v>
      </c>
      <c r="G107" s="65">
        <f>Ergebnisse!$C$30*D107^(Ergebnisse!$C$31)</f>
        <v>781.45213349408789</v>
      </c>
      <c r="I107" s="65">
        <f>Ergebnisse!$C$35*GRINIX!D107^(Ergebnisse!$C$38)</f>
        <v>801.42025979954929</v>
      </c>
      <c r="J107" s="65">
        <f>Ergebnisse!$C$35*GRINIX!D107^(Ergebnisse!$C$37)</f>
        <v>718.88384499991548</v>
      </c>
      <c r="K107" s="65">
        <f>Ergebnisse!$C$35*GRINIX!D107^(Ergebnisse!$C$36)</f>
        <v>874.22171850159998</v>
      </c>
      <c r="M107" s="65">
        <f>Ergebnisse!$C$40*D107^(Ergebnisse!$C$43)</f>
        <v>1289.6915797390841</v>
      </c>
      <c r="N107" s="65">
        <f>Ergebnisse!$C$40*D107^(Ergebnisse!$C$42)</f>
        <v>1182.2915617645981</v>
      </c>
      <c r="O107" s="65">
        <f>Ergebnisse!$C$40*D107^(Ergebnisse!$C$41)</f>
        <v>1406.8478746201758</v>
      </c>
    </row>
    <row r="108" spans="3:15" x14ac:dyDescent="0.3">
      <c r="C108" s="65">
        <v>53</v>
      </c>
      <c r="D108" s="65">
        <f t="shared" si="1"/>
        <v>53000</v>
      </c>
      <c r="E108" s="65">
        <f>Ergebnisse!$C$30*D108^(Ergebnisse!$C$33)</f>
        <v>684.61339068510858</v>
      </c>
      <c r="F108" s="65">
        <f>Ergebnisse!$C$30*D108^(Ergebnisse!$C$32)</f>
        <v>600.83341683152116</v>
      </c>
      <c r="G108" s="65">
        <f>Ergebnisse!$C$30*D108^(Ergebnisse!$C$31)</f>
        <v>780.07561093558047</v>
      </c>
      <c r="I108" s="65">
        <f>Ergebnisse!$C$35*GRINIX!D108^(Ergebnisse!$C$38)</f>
        <v>799.88724350245332</v>
      </c>
      <c r="J108" s="65">
        <f>Ergebnisse!$C$35*GRINIX!D108^(Ergebnisse!$C$37)</f>
        <v>717.44070290726506</v>
      </c>
      <c r="K108" s="65">
        <f>Ergebnisse!$C$35*GRINIX!D108^(Ergebnisse!$C$36)</f>
        <v>872.61561004872954</v>
      </c>
      <c r="M108" s="65">
        <f>Ergebnisse!$C$40*D108^(Ergebnisse!$C$43)</f>
        <v>1287.5540382386455</v>
      </c>
      <c r="N108" s="65">
        <f>Ergebnisse!$C$40*D108^(Ergebnisse!$C$42)</f>
        <v>1180.2425244829735</v>
      </c>
      <c r="O108" s="65">
        <f>Ergebnisse!$C$40*D108^(Ergebnisse!$C$41)</f>
        <v>1404.6226661006554</v>
      </c>
    </row>
    <row r="109" spans="3:15" x14ac:dyDescent="0.3">
      <c r="C109" s="65">
        <v>53.5</v>
      </c>
      <c r="D109" s="65">
        <f t="shared" si="1"/>
        <v>53500</v>
      </c>
      <c r="E109" s="65">
        <f>Ergebnisse!$C$30*D109^(Ergebnisse!$C$33)</f>
        <v>683.34176142622505</v>
      </c>
      <c r="F109" s="65">
        <f>Ergebnisse!$C$30*D109^(Ergebnisse!$C$32)</f>
        <v>599.64983348346652</v>
      </c>
      <c r="G109" s="65">
        <f>Ergebnisse!$C$30*D109^(Ergebnisse!$C$31)</f>
        <v>778.71440436574528</v>
      </c>
      <c r="I109" s="65">
        <f>Ergebnisse!$C$35*GRINIX!D109^(Ergebnisse!$C$38)</f>
        <v>798.37151324835361</v>
      </c>
      <c r="J109" s="65">
        <f>Ergebnisse!$C$35*GRINIX!D109^(Ergebnisse!$C$37)</f>
        <v>716.01396805904983</v>
      </c>
      <c r="K109" s="65">
        <f>Ergebnisse!$C$35*GRINIX!D109^(Ergebnisse!$C$36)</f>
        <v>871.02749195678859</v>
      </c>
      <c r="M109" s="65">
        <f>Ergebnisse!$C$40*D109^(Ergebnisse!$C$43)</f>
        <v>1285.4400608944652</v>
      </c>
      <c r="N109" s="65">
        <f>Ergebnisse!$C$40*D109^(Ergebnisse!$C$42)</f>
        <v>1178.2162286299942</v>
      </c>
      <c r="O109" s="65">
        <f>Ergebnisse!$C$40*D109^(Ergebnisse!$C$41)</f>
        <v>1402.4218220739431</v>
      </c>
    </row>
    <row r="110" spans="3:15" x14ac:dyDescent="0.3">
      <c r="C110" s="65">
        <v>54</v>
      </c>
      <c r="D110" s="65">
        <f t="shared" si="1"/>
        <v>54000</v>
      </c>
      <c r="E110" s="65">
        <f>Ergebnisse!$C$30*D110^(Ergebnisse!$C$33)</f>
        <v>682.08429058229592</v>
      </c>
      <c r="F110" s="65">
        <f>Ergebnisse!$C$30*D110^(Ergebnisse!$C$32)</f>
        <v>598.47955949788445</v>
      </c>
      <c r="G110" s="65">
        <f>Ergebnisse!$C$30*D110^(Ergebnisse!$C$31)</f>
        <v>777.36820259907108</v>
      </c>
      <c r="I110" s="65">
        <f>Ergebnisse!$C$35*GRINIX!D110^(Ergebnisse!$C$38)</f>
        <v>796.87271528055669</v>
      </c>
      <c r="J110" s="65">
        <f>Ergebnisse!$C$35*GRINIX!D110^(Ergebnisse!$C$37)</f>
        <v>714.60330317395835</v>
      </c>
      <c r="K110" s="65">
        <f>Ergebnisse!$C$35*GRINIX!D110^(Ergebnisse!$C$36)</f>
        <v>869.45699737920302</v>
      </c>
      <c r="M110" s="65">
        <f>Ergebnisse!$C$40*D110^(Ergebnisse!$C$43)</f>
        <v>1283.349171322054</v>
      </c>
      <c r="N110" s="65">
        <f>Ergebnisse!$C$40*D110^(Ergebnisse!$C$42)</f>
        <v>1176.2122127800121</v>
      </c>
      <c r="O110" s="65">
        <f>Ergebnisse!$C$40*D110^(Ergebnisse!$C$41)</f>
        <v>1400.2448517689718</v>
      </c>
    </row>
    <row r="111" spans="3:15" x14ac:dyDescent="0.3">
      <c r="C111" s="65">
        <v>54.5</v>
      </c>
      <c r="D111" s="65">
        <f t="shared" si="1"/>
        <v>54500</v>
      </c>
      <c r="E111" s="65">
        <f>Ergebnisse!$C$30*D111^(Ergebnisse!$C$33)</f>
        <v>680.84069158746115</v>
      </c>
      <c r="F111" s="65">
        <f>Ergebnisse!$C$30*D111^(Ergebnisse!$C$32)</f>
        <v>597.32232403804062</v>
      </c>
      <c r="G111" s="65">
        <f>Ergebnisse!$C$30*D111^(Ergebnisse!$C$31)</f>
        <v>776.03670358011175</v>
      </c>
      <c r="I111" s="65">
        <f>Ergebnisse!$C$35*GRINIX!D111^(Ergebnisse!$C$38)</f>
        <v>795.3905062728079</v>
      </c>
      <c r="J111" s="65">
        <f>Ergebnisse!$C$35*GRINIX!D111^(Ergebnisse!$C$37)</f>
        <v>713.20838094594285</v>
      </c>
      <c r="K111" s="65">
        <f>Ergebnisse!$C$35*GRINIX!D111^(Ergebnisse!$C$36)</f>
        <v>867.90377025916541</v>
      </c>
      <c r="M111" s="65">
        <f>Ergebnisse!$C$40*D111^(Ergebnisse!$C$43)</f>
        <v>1281.2809070663163</v>
      </c>
      <c r="N111" s="65">
        <f>Ergebnisse!$C$40*D111^(Ergebnisse!$C$42)</f>
        <v>1174.2300290328735</v>
      </c>
      <c r="O111" s="65">
        <f>Ergebnisse!$C$40*D111^(Ergebnisse!$C$41)</f>
        <v>1398.0912787291029</v>
      </c>
    </row>
    <row r="112" spans="3:15" x14ac:dyDescent="0.3">
      <c r="C112" s="65">
        <v>55</v>
      </c>
      <c r="D112" s="65">
        <f t="shared" si="1"/>
        <v>55000</v>
      </c>
      <c r="E112" s="65">
        <f>Ergebnisse!$C$30*D112^(Ergebnisse!$C$33)</f>
        <v>679.61068623779147</v>
      </c>
      <c r="F112" s="65">
        <f>Ergebnisse!$C$30*D112^(Ergebnisse!$C$32)</f>
        <v>596.17786419937806</v>
      </c>
      <c r="G112" s="65">
        <f>Ergebnisse!$C$30*D112^(Ergebnisse!$C$31)</f>
        <v>774.71961403474734</v>
      </c>
      <c r="I112" s="65">
        <f>Ergebnisse!$C$35*GRINIX!D112^(Ergebnisse!$C$38)</f>
        <v>793.92455292938814</v>
      </c>
      <c r="J112" s="65">
        <f>Ergebnisse!$C$35*GRINIX!D112^(Ergebnisse!$C$37)</f>
        <v>711.82888366087172</v>
      </c>
      <c r="K112" s="65">
        <f>Ergebnisse!$C$35*GRINIX!D112^(Ergebnisse!$C$36)</f>
        <v>866.36746491672636</v>
      </c>
      <c r="M112" s="65">
        <f>Ergebnisse!$C$40*D112^(Ergebnisse!$C$43)</f>
        <v>1279.2348190708608</v>
      </c>
      <c r="N112" s="65">
        <f>Ergebnisse!$C$40*D112^(Ergebnisse!$C$42)</f>
        <v>1172.2692424976499</v>
      </c>
      <c r="O112" s="65">
        <f>Ergebnisse!$C$40*D112^(Ergebnisse!$C$41)</f>
        <v>1395.9606402677914</v>
      </c>
    </row>
    <row r="113" spans="3:15" x14ac:dyDescent="0.3">
      <c r="C113" s="65">
        <v>55.5</v>
      </c>
      <c r="D113" s="65">
        <f t="shared" si="1"/>
        <v>55500</v>
      </c>
      <c r="E113" s="65">
        <f>Ergebnisse!$C$30*D113^(Ergebnisse!$C$33)</f>
        <v>678.3940043738877</v>
      </c>
      <c r="F113" s="65">
        <f>Ergebnisse!$C$30*D113^(Ergebnisse!$C$32)</f>
        <v>595.0459247075828</v>
      </c>
      <c r="G113" s="65">
        <f>Ergebnisse!$C$30*D113^(Ergebnisse!$C$31)</f>
        <v>773.41664913779425</v>
      </c>
      <c r="I113" s="65">
        <f>Ergebnisse!$C$35*GRINIX!D113^(Ergebnisse!$C$38)</f>
        <v>792.47453160401665</v>
      </c>
      <c r="J113" s="65">
        <f>Ergebnisse!$C$35*GRINIX!D113^(Ergebnisse!$C$37)</f>
        <v>710.46450283124796</v>
      </c>
      <c r="K113" s="65">
        <f>Ergebnisse!$C$35*GRINIX!D113^(Ergebnisse!$C$36)</f>
        <v>864.84774565527789</v>
      </c>
      <c r="M113" s="65">
        <f>Ergebnisse!$C$40*D113^(Ergebnisse!$C$43)</f>
        <v>1277.2104711721463</v>
      </c>
      <c r="N113" s="65">
        <f>Ergebnisse!$C$40*D113^(Ergebnisse!$C$42)</f>
        <v>1170.3294308005638</v>
      </c>
      <c r="O113" s="65">
        <f>Ergebnisse!$C$40*D113^(Ergebnisse!$C$41)</f>
        <v>1393.8524869496853</v>
      </c>
    </row>
    <row r="114" spans="3:15" x14ac:dyDescent="0.3">
      <c r="C114" s="65">
        <v>56</v>
      </c>
      <c r="D114" s="65">
        <f t="shared" si="1"/>
        <v>56000</v>
      </c>
      <c r="E114" s="65">
        <f>Ergebnisse!$C$30*D114^(Ergebnisse!$C$33)</f>
        <v>677.1903835782615</v>
      </c>
      <c r="F114" s="65">
        <f>Ergebnisse!$C$30*D114^(Ergebnisse!$C$32)</f>
        <v>593.92625763074523</v>
      </c>
      <c r="G114" s="65">
        <f>Ergebnisse!$C$30*D114^(Ergebnisse!$C$31)</f>
        <v>772.12753219606748</v>
      </c>
      <c r="I114" s="65">
        <f>Ergebnisse!$C$35*GRINIX!D114^(Ergebnisse!$C$38)</f>
        <v>791.0401279365218</v>
      </c>
      <c r="J114" s="65">
        <f>Ergebnisse!$C$35*GRINIX!D114^(Ergebnisse!$C$37)</f>
        <v>709.11493884798881</v>
      </c>
      <c r="K114" s="65">
        <f>Ergebnisse!$C$35*GRINIX!D114^(Ergebnisse!$C$36)</f>
        <v>863.34428638635143</v>
      </c>
      <c r="M114" s="65">
        <f>Ergebnisse!$C$40*D114^(Ergebnisse!$C$43)</f>
        <v>1275.2074396170867</v>
      </c>
      <c r="N114" s="65">
        <f>Ergebnisse!$C$40*D114^(Ergebnisse!$C$42)</f>
        <v>1168.4101836157718</v>
      </c>
      <c r="O114" s="65">
        <f>Ergebnisse!$C$40*D114^(Ergebnisse!$C$41)</f>
        <v>1391.7663820957596</v>
      </c>
    </row>
    <row r="115" spans="3:15" x14ac:dyDescent="0.3">
      <c r="C115" s="65">
        <v>56.5</v>
      </c>
      <c r="D115" s="65">
        <f t="shared" si="1"/>
        <v>56500</v>
      </c>
      <c r="E115" s="65">
        <f>Ergebnisse!$C$30*D115^(Ergebnisse!$C$33)</f>
        <v>675.99956888668703</v>
      </c>
      <c r="F115" s="65">
        <f>Ergebnisse!$C$30*D115^(Ergebnisse!$C$32)</f>
        <v>592.8186221048403</v>
      </c>
      <c r="G115" s="65">
        <f>Ergebnisse!$C$30*D115^(Ergebnisse!$C$31)</f>
        <v>770.85199434603874</v>
      </c>
      <c r="I115" s="65">
        <f>Ergebnisse!$C$35*GRINIX!D115^(Ergebnisse!$C$38)</f>
        <v>789.6210365062949</v>
      </c>
      <c r="J115" s="65">
        <f>Ergebnisse!$C$35*GRINIX!D115^(Ergebnisse!$C$37)</f>
        <v>707.77990064831954</v>
      </c>
      <c r="K115" s="65">
        <f>Ergebnisse!$C$35*GRINIX!D115^(Ergebnisse!$C$36)</f>
        <v>861.85677027172574</v>
      </c>
      <c r="M115" s="65">
        <f>Ergebnisse!$C$40*D115^(Ergebnisse!$C$43)</f>
        <v>1273.2253126028288</v>
      </c>
      <c r="N115" s="65">
        <f>Ergebnisse!$C$40*D115^(Ergebnisse!$C$42)</f>
        <v>1166.5111022177459</v>
      </c>
      <c r="O115" s="65">
        <f>Ergebnisse!$C$40*D115^(Ergebnisse!$C$41)</f>
        <v>1389.701901311154</v>
      </c>
    </row>
    <row r="116" spans="3:15" x14ac:dyDescent="0.3">
      <c r="C116" s="65">
        <v>57</v>
      </c>
      <c r="D116" s="65">
        <f t="shared" si="1"/>
        <v>57000</v>
      </c>
      <c r="E116" s="65">
        <f>Ergebnisse!$C$30*D116^(Ergebnisse!$C$33)</f>
        <v>674.82131251276155</v>
      </c>
      <c r="F116" s="65">
        <f>Ergebnisse!$C$30*D116^(Ergebnisse!$C$32)</f>
        <v>591.72278407179556</v>
      </c>
      <c r="G116" s="65">
        <f>Ergebnisse!$C$30*D116^(Ergebnisse!$C$31)</f>
        <v>769.58977426529771</v>
      </c>
      <c r="I116" s="65">
        <f>Ergebnisse!$C$35*GRINIX!D116^(Ergebnisse!$C$38)</f>
        <v>788.21696050161529</v>
      </c>
      <c r="J116" s="65">
        <f>Ergebnisse!$C$35*GRINIX!D116^(Ergebnisse!$C$37)</f>
        <v>706.45910539890701</v>
      </c>
      <c r="K116" s="65">
        <f>Ergebnisse!$C$35*GRINIX!D116^(Ergebnisse!$C$36)</f>
        <v>860.38488938189721</v>
      </c>
      <c r="M116" s="65">
        <f>Ergebnisse!$C$40*D116^(Ergebnisse!$C$43)</f>
        <v>1271.2636898375013</v>
      </c>
      <c r="N116" s="65">
        <f>Ergebnisse!$C$40*D116^(Ergebnisse!$C$42)</f>
        <v>1164.6317990540792</v>
      </c>
      <c r="O116" s="65">
        <f>Ergebnisse!$C$40*D116^(Ergebnisse!$C$41)</f>
        <v>1387.6586320344966</v>
      </c>
    </row>
    <row r="117" spans="3:15" x14ac:dyDescent="0.3">
      <c r="C117" s="65">
        <v>57.5</v>
      </c>
      <c r="D117" s="65">
        <f t="shared" si="1"/>
        <v>57500</v>
      </c>
      <c r="E117" s="65">
        <f>Ergebnisse!$C$30*D117^(Ergebnisse!$C$33)</f>
        <v>673.65537358496226</v>
      </c>
      <c r="F117" s="65">
        <f>Ergebnisse!$C$30*D117^(Ergebnisse!$C$32)</f>
        <v>590.63851602947091</v>
      </c>
      <c r="G117" s="65">
        <f>Ergebnisse!$C$30*D117^(Ergebnisse!$C$31)</f>
        <v>768.34061789707482</v>
      </c>
      <c r="I117" s="65">
        <f>Ergebnisse!$C$35*GRINIX!D117^(Ergebnisse!$C$38)</f>
        <v>786.82761140398554</v>
      </c>
      <c r="J117" s="65">
        <f>Ergebnisse!$C$35*GRINIX!D117^(Ergebnisse!$C$37)</f>
        <v>705.15227819340396</v>
      </c>
      <c r="K117" s="65">
        <f>Ergebnisse!$C$35*GRINIX!D117^(Ergebnisse!$C$36)</f>
        <v>858.92834437003251</v>
      </c>
      <c r="M117" s="65">
        <f>Ergebnisse!$C$40*D117^(Ergebnisse!$C$43)</f>
        <v>1269.3221821207994</v>
      </c>
      <c r="N117" s="65">
        <f>Ergebnisse!$C$40*D117^(Ergebnisse!$C$42)</f>
        <v>1162.7718973376197</v>
      </c>
      <c r="O117" s="65">
        <f>Ergebnisse!$C$40*D117^(Ergebnisse!$C$41)</f>
        <v>1385.6361731075526</v>
      </c>
    </row>
    <row r="118" spans="3:15" x14ac:dyDescent="0.3">
      <c r="C118" s="65">
        <v>58</v>
      </c>
      <c r="D118" s="65">
        <f t="shared" si="1"/>
        <v>58000</v>
      </c>
      <c r="E118" s="65">
        <f>Ergebnisse!$C$30*D118^(Ergebnisse!$C$33)</f>
        <v>672.50151789551956</v>
      </c>
      <c r="F118" s="65">
        <f>Ergebnisse!$C$30*D118^(Ergebnisse!$C$32)</f>
        <v>589.5655967929024</v>
      </c>
      <c r="G118" s="65">
        <f>Ergebnisse!$C$30*D118^(Ergebnisse!$C$31)</f>
        <v>767.10427818712026</v>
      </c>
      <c r="I118" s="65">
        <f>Ergebnisse!$C$35*GRINIX!D118^(Ergebnisse!$C$38)</f>
        <v>785.45270868667058</v>
      </c>
      <c r="J118" s="65">
        <f>Ergebnisse!$C$35*GRINIX!D118^(Ergebnisse!$C$37)</f>
        <v>703.85915176362789</v>
      </c>
      <c r="K118" s="65">
        <f>Ergebnisse!$C$35*GRINIX!D118^(Ergebnisse!$C$36)</f>
        <v>857.48684416057097</v>
      </c>
      <c r="M118" s="65">
        <f>Ergebnisse!$C$40*D118^(Ergebnisse!$C$43)</f>
        <v>1267.4004109433479</v>
      </c>
      <c r="N118" s="65">
        <f>Ergebnisse!$C$40*D118^(Ergebnisse!$C$42)</f>
        <v>1160.9310306568852</v>
      </c>
      <c r="O118" s="65">
        <f>Ergebnisse!$C$40*D118^(Ergebnisse!$C$41)</f>
        <v>1383.6341343641036</v>
      </c>
    </row>
    <row r="119" spans="3:15" x14ac:dyDescent="0.3">
      <c r="C119" s="65">
        <v>58.5</v>
      </c>
      <c r="D119" s="65">
        <f t="shared" si="1"/>
        <v>58500</v>
      </c>
      <c r="E119" s="65">
        <f>Ergebnisse!$C$30*D119^(Ergebnisse!$C$33)</f>
        <v>671.35951766049607</v>
      </c>
      <c r="F119" s="65">
        <f>Ergebnisse!$C$30*D119^(Ergebnisse!$C$32)</f>
        <v>588.50381126621664</v>
      </c>
      <c r="G119" s="65">
        <f>Ergebnisse!$C$30*D119^(Ergebnisse!$C$31)</f>
        <v>765.88051483228821</v>
      </c>
      <c r="I119" s="65">
        <f>Ergebnisse!$C$35*GRINIX!D119^(Ergebnisse!$C$38)</f>
        <v>784.09197952668956</v>
      </c>
      <c r="J119" s="65">
        <f>Ergebnisse!$C$35*GRINIX!D119^(Ergebnisse!$C$37)</f>
        <v>702.5794662036518</v>
      </c>
      <c r="K119" s="65">
        <f>Ergebnisse!$C$35*GRINIX!D119^(Ergebnisse!$C$36)</f>
        <v>856.06010565169765</v>
      </c>
      <c r="M119" s="65">
        <f>Ergebnisse!$C$40*D119^(Ergebnisse!$C$43)</f>
        <v>1265.4980081038489</v>
      </c>
      <c r="N119" s="65">
        <f>Ergebnisse!$C$40*D119^(Ergebnisse!$C$42)</f>
        <v>1159.1088426038034</v>
      </c>
      <c r="O119" s="65">
        <f>Ergebnisse!$C$40*D119^(Ergebnisse!$C$41)</f>
        <v>1381.6521362370572</v>
      </c>
    </row>
    <row r="120" spans="3:15" x14ac:dyDescent="0.3">
      <c r="C120" s="65">
        <v>59</v>
      </c>
      <c r="D120" s="65">
        <f t="shared" si="1"/>
        <v>59000</v>
      </c>
      <c r="E120" s="65">
        <f>Ergebnisse!$C$30*D120^(Ergebnisse!$C$33)</f>
        <v>670.22915129046123</v>
      </c>
      <c r="F120" s="65">
        <f>Ergebnisse!$C$30*D120^(Ergebnisse!$C$32)</f>
        <v>587.45295022465007</v>
      </c>
      <c r="G120" s="65">
        <f>Ergebnisse!$C$30*D120^(Ergebnisse!$C$31)</f>
        <v>764.66909404021044</v>
      </c>
      <c r="I120" s="65">
        <f>Ergebnisse!$C$35*GRINIX!D120^(Ergebnisse!$C$38)</f>
        <v>782.74515852954391</v>
      </c>
      <c r="J120" s="65">
        <f>Ergebnisse!$C$35*GRINIX!D120^(Ergebnisse!$C$37)</f>
        <v>701.31296870612107</v>
      </c>
      <c r="K120" s="65">
        <f>Ergebnisse!$C$35*GRINIX!D120^(Ergebnisse!$C$36)</f>
        <v>854.647853430959</v>
      </c>
      <c r="M120" s="65">
        <f>Ergebnisse!$C$40*D120^(Ergebnisse!$C$43)</f>
        <v>1263.61461534308</v>
      </c>
      <c r="N120" s="65">
        <f>Ergebnisse!$C$40*D120^(Ergebnisse!$C$42)</f>
        <v>1157.3049864178588</v>
      </c>
      <c r="O120" s="65">
        <f>Ergebnisse!$C$40*D120^(Ergebnisse!$C$41)</f>
        <v>1379.6898093828177</v>
      </c>
    </row>
    <row r="121" spans="3:15" x14ac:dyDescent="0.3">
      <c r="C121" s="65">
        <v>59.5</v>
      </c>
      <c r="D121" s="65">
        <f t="shared" si="1"/>
        <v>59500</v>
      </c>
      <c r="E121" s="65">
        <f>Ergebnisse!$C$30*D121^(Ergebnisse!$C$33)</f>
        <v>669.11020317122336</v>
      </c>
      <c r="F121" s="65">
        <f>Ergebnisse!$C$30*D121^(Ergebnisse!$C$32)</f>
        <v>586.4128101061408</v>
      </c>
      <c r="G121" s="65">
        <f>Ergebnisse!$C$30*D121^(Ergebnisse!$C$31)</f>
        <v>763.46978829947614</v>
      </c>
      <c r="I121" s="65">
        <f>Ergebnisse!$C$35*GRINIX!D121^(Ergebnisse!$C$38)</f>
        <v>781.4119874660239</v>
      </c>
      <c r="J121" s="65">
        <f>Ergebnisse!$C$35*GRINIX!D121^(Ergebnisse!$C$37)</f>
        <v>700.05941331015913</v>
      </c>
      <c r="K121" s="65">
        <f>Ergebnisse!$C$35*GRINIX!D121^(Ergebnisse!$C$36)</f>
        <v>853.24981950333324</v>
      </c>
      <c r="M121" s="65">
        <f>Ergebnisse!$C$40*D121^(Ergebnisse!$C$43)</f>
        <v>1261.7498839938628</v>
      </c>
      <c r="N121" s="65">
        <f>Ergebnisse!$C$40*D121^(Ergebnisse!$C$42)</f>
        <v>1155.5191246457898</v>
      </c>
      <c r="O121" s="65">
        <f>Ergebnisse!$C$40*D121^(Ergebnisse!$C$41)</f>
        <v>1377.7467943220227</v>
      </c>
    </row>
    <row r="122" spans="3:15" x14ac:dyDescent="0.3">
      <c r="C122" s="65">
        <v>60</v>
      </c>
      <c r="D122" s="65">
        <f t="shared" si="1"/>
        <v>60000</v>
      </c>
      <c r="E122" s="65">
        <f>Ergebnisse!$C$30*D122^(Ergebnisse!$C$33)</f>
        <v>668.00246345409118</v>
      </c>
      <c r="F122" s="65">
        <f>Ergebnisse!$C$30*D122^(Ergebnisse!$C$32)</f>
        <v>585.38319281200427</v>
      </c>
      <c r="G122" s="65">
        <f>Ergebnisse!$C$30*D122^(Ergebnisse!$C$31)</f>
        <v>762.2823761597823</v>
      </c>
      <c r="I122" s="65">
        <f>Ergebnisse!$C$35*GRINIX!D122^(Ergebnisse!$C$38)</f>
        <v>780.09221502045966</v>
      </c>
      <c r="J122" s="65">
        <f>Ergebnisse!$C$35*GRINIX!D122^(Ergebnisse!$C$37)</f>
        <v>698.81856066026035</v>
      </c>
      <c r="K122" s="65">
        <f>Ergebnisse!$C$35*GRINIX!D122^(Ergebnisse!$C$36)</f>
        <v>851.86574303111399</v>
      </c>
      <c r="M122" s="65">
        <f>Ergebnisse!$C$40*D122^(Ergebnisse!$C$43)</f>
        <v>1259.9034746461816</v>
      </c>
      <c r="N122" s="65">
        <f>Ergebnisse!$C$40*D122^(Ergebnisse!$C$42)</f>
        <v>1153.7509288160395</v>
      </c>
      <c r="O122" s="65">
        <f>Ergebnisse!$C$40*D122^(Ergebnisse!$C$41)</f>
        <v>1375.8227410958107</v>
      </c>
    </row>
    <row r="123" spans="3:15" x14ac:dyDescent="0.3">
      <c r="C123" s="65">
        <v>60.5</v>
      </c>
      <c r="D123" s="65">
        <f t="shared" si="1"/>
        <v>60500</v>
      </c>
      <c r="E123" s="65">
        <f>Ergebnisse!$C$30*D123^(Ergebnisse!$C$33)</f>
        <v>666.90572785517111</v>
      </c>
      <c r="F123" s="65">
        <f>Ergebnisse!$C$30*D123^(Ergebnisse!$C$32)</f>
        <v>584.36390551621457</v>
      </c>
      <c r="G123" s="65">
        <f>Ergebnisse!$C$30*D123^(Ergebnisse!$C$31)</f>
        <v>761.10664202153509</v>
      </c>
      <c r="I123" s="65">
        <f>Ergebnisse!$C$35*GRINIX!D123^(Ergebnisse!$C$38)</f>
        <v>778.78559654983258</v>
      </c>
      <c r="J123" s="65">
        <f>Ergebnisse!$C$35*GRINIX!D123^(Ergebnisse!$C$37)</f>
        <v>697.59017777559768</v>
      </c>
      <c r="K123" s="65">
        <f>Ergebnisse!$C$35*GRINIX!D123^(Ergebnisse!$C$36)</f>
        <v>850.49537008499021</v>
      </c>
      <c r="M123" s="65">
        <f>Ergebnisse!$C$40*D123^(Ergebnisse!$C$43)</f>
        <v>1258.0750568266701</v>
      </c>
      <c r="N123" s="65">
        <f>Ergebnisse!$C$40*D123^(Ergebnisse!$C$42)</f>
        <v>1152.0000791271962</v>
      </c>
      <c r="O123" s="65">
        <f>Ergebnisse!$C$40*D123^(Ergebnisse!$C$41)</f>
        <v>1373.9173089368087</v>
      </c>
    </row>
    <row r="124" spans="3:15" x14ac:dyDescent="0.3">
      <c r="C124" s="65">
        <v>61</v>
      </c>
      <c r="D124" s="65">
        <f t="shared" si="1"/>
        <v>61000</v>
      </c>
      <c r="E124" s="65">
        <f>Ergebnisse!$C$30*D124^(Ergebnisse!$C$33)</f>
        <v>665.81979746324942</v>
      </c>
      <c r="F124" s="65">
        <f>Ergebnisse!$C$30*D124^(Ergebnisse!$C$32)</f>
        <v>583.35476048285886</v>
      </c>
      <c r="G124" s="65">
        <f>Ergebnisse!$C$30*D124^(Ergebnisse!$C$31)</f>
        <v>759.94237593442722</v>
      </c>
      <c r="I124" s="65">
        <f>Ergebnisse!$C$35*GRINIX!D124^(Ergebnisse!$C$38)</f>
        <v>777.49189385319198</v>
      </c>
      <c r="J124" s="65">
        <f>Ergebnisse!$C$35*GRINIX!D124^(Ergebnisse!$C$37)</f>
        <v>696.37403782922411</v>
      </c>
      <c r="K124" s="65">
        <f>Ergebnisse!$C$35*GRINIX!D124^(Ergebnisse!$C$36)</f>
        <v>849.1384534057654</v>
      </c>
      <c r="M124" s="65">
        <f>Ergebnisse!$C$40*D124^(Ergebnisse!$C$43)</f>
        <v>1256.2643086917428</v>
      </c>
      <c r="N124" s="65">
        <f>Ergebnisse!$C$40*D124^(Ergebnisse!$C$42)</f>
        <v>1150.2662641497127</v>
      </c>
      <c r="O124" s="65">
        <f>Ergebnisse!$C$40*D124^(Ergebnisse!$C$41)</f>
        <v>1372.0301659541087</v>
      </c>
    </row>
    <row r="125" spans="3:15" x14ac:dyDescent="0.3">
      <c r="C125" s="65">
        <v>61.5</v>
      </c>
      <c r="D125" s="65">
        <f t="shared" si="1"/>
        <v>61500</v>
      </c>
      <c r="E125" s="65">
        <f>Ergebnisse!$C$30*D125^(Ergebnisse!$C$33)</f>
        <v>664.74447855581809</v>
      </c>
      <c r="F125" s="65">
        <f>Ergebnisse!$C$30*D125^(Ergebnisse!$C$32)</f>
        <v>582.35557489135135</v>
      </c>
      <c r="G125" s="65">
        <f>Ergebnisse!$C$30*D125^(Ergebnisse!$C$31)</f>
        <v>758.78937340453513</v>
      </c>
      <c r="I125" s="65">
        <f>Ergebnisse!$C$35*GRINIX!D125^(Ergebnisse!$C$38)</f>
        <v>776.21087495085715</v>
      </c>
      <c r="J125" s="65">
        <f>Ergebnisse!$C$35*GRINIX!D125^(Ergebnisse!$C$37)</f>
        <v>695.16991993665624</v>
      </c>
      <c r="K125" s="65">
        <f>Ergebnisse!$C$35*GRINIX!D125^(Ergebnisse!$C$36)</f>
        <v>847.79475217617016</v>
      </c>
      <c r="M125" s="65">
        <f>Ergebnisse!$C$40*D125^(Ergebnisse!$C$43)</f>
        <v>1254.470916733685</v>
      </c>
      <c r="N125" s="65">
        <f>Ergebnisse!$C$40*D125^(Ergebnisse!$C$42)</f>
        <v>1148.5491805402414</v>
      </c>
      <c r="O125" s="65">
        <f>Ergebnisse!$C$40*D125^(Ergebnisse!$C$41)</f>
        <v>1370.1609888315218</v>
      </c>
    </row>
    <row r="126" spans="3:15" x14ac:dyDescent="0.3">
      <c r="C126" s="65">
        <v>62</v>
      </c>
      <c r="D126" s="65">
        <f t="shared" si="1"/>
        <v>62000</v>
      </c>
      <c r="E126" s="65">
        <f>Ergebnisse!$C$30*D126^(Ergebnisse!$C$33)</f>
        <v>663.67958242283748</v>
      </c>
      <c r="F126" s="65">
        <f>Ergebnisse!$C$30*D126^(Ergebnisse!$C$32)</f>
        <v>581.36617066901135</v>
      </c>
      <c r="G126" s="65">
        <f>Ergebnisse!$C$30*D126^(Ergebnisse!$C$31)</f>
        <v>757.64743520951197</v>
      </c>
      <c r="I126" s="65">
        <f>Ergebnisse!$C$35*GRINIX!D126^(Ergebnisse!$C$38)</f>
        <v>774.94231387290961</v>
      </c>
      <c r="J126" s="65">
        <f>Ergebnisse!$C$35*GRINIX!D126^(Ergebnisse!$C$37)</f>
        <v>693.97760895337478</v>
      </c>
      <c r="K126" s="65">
        <f>Ergebnisse!$C$35*GRINIX!D126^(Ergebnisse!$C$36)</f>
        <v>846.464031802264</v>
      </c>
      <c r="M126" s="65">
        <f>Ergebnisse!$C$40*D126^(Ergebnisse!$C$43)</f>
        <v>1252.6945754990388</v>
      </c>
      <c r="N126" s="65">
        <f>Ergebnisse!$C$40*D126^(Ergebnisse!$C$42)</f>
        <v>1146.8485327679477</v>
      </c>
      <c r="O126" s="65">
        <f>Ergebnisse!$C$40*D126^(Ergebnisse!$C$41)</f>
        <v>1368.3094625384472</v>
      </c>
    </row>
    <row r="127" spans="3:15" x14ac:dyDescent="0.3">
      <c r="C127" s="65">
        <v>62.5</v>
      </c>
      <c r="D127" s="65">
        <f t="shared" si="1"/>
        <v>62500</v>
      </c>
      <c r="E127" s="65">
        <f>Ergebnisse!$C$30*D127^(Ergebnisse!$C$33)</f>
        <v>662.62492519785258</v>
      </c>
      <c r="F127" s="65">
        <f>Ergebnisse!$C$30*D127^(Ergebnisse!$C$32)</f>
        <v>580.38637433064378</v>
      </c>
      <c r="G127" s="65">
        <f>Ergebnisse!$C$30*D127^(Ergebnisse!$C$31)</f>
        <v>756.51636722147134</v>
      </c>
      <c r="I127" s="65">
        <f>Ergebnisse!$C$35*GRINIX!D127^(Ergebnisse!$C$38)</f>
        <v>773.68599045651888</v>
      </c>
      <c r="J127" s="65">
        <f>Ergebnisse!$C$35*GRINIX!D127^(Ergebnisse!$C$37)</f>
        <v>692.7968952807945</v>
      </c>
      <c r="K127" s="65">
        <f>Ergebnisse!$C$35*GRINIX!D127^(Ergebnisse!$C$36)</f>
        <v>845.14606370394836</v>
      </c>
      <c r="M127" s="65">
        <f>Ergebnisse!$C$40*D127^(Ergebnisse!$C$43)</f>
        <v>1250.9349873187014</v>
      </c>
      <c r="N127" s="65">
        <f>Ergebnisse!$C$40*D127^(Ergebnisse!$C$42)</f>
        <v>1145.1640328522071</v>
      </c>
      <c r="O127" s="65">
        <f>Ergebnisse!$C$40*D127^(Ergebnisse!$C$41)</f>
        <v>1366.4752800527342</v>
      </c>
    </row>
    <row r="128" spans="3:15" x14ac:dyDescent="0.3">
      <c r="C128" s="65">
        <v>63</v>
      </c>
      <c r="D128" s="65">
        <f t="shared" si="1"/>
        <v>63000</v>
      </c>
      <c r="E128" s="65">
        <f>Ergebnisse!$C$30*D128^(Ergebnisse!$C$33)</f>
        <v>661.58032769609679</v>
      </c>
      <c r="F128" s="65">
        <f>Ergebnisse!$C$30*D128^(Ergebnisse!$C$32)</f>
        <v>579.41601682477312</v>
      </c>
      <c r="G128" s="65">
        <f>Ergebnisse!$C$30*D128^(Ergebnisse!$C$31)</f>
        <v>755.39598023718509</v>
      </c>
      <c r="I128" s="65">
        <f>Ergebnisse!$C$35*GRINIX!D128^(Ergebnisse!$C$38)</f>
        <v>772.44169015165835</v>
      </c>
      <c r="J128" s="65">
        <f>Ergebnisse!$C$35*GRINIX!D128^(Ergebnisse!$C$37)</f>
        <v>691.62757468028497</v>
      </c>
      <c r="K128" s="65">
        <f>Ergebnisse!$C$35*GRINIX!D128^(Ergebnisse!$C$36)</f>
        <v>843.84062511414629</v>
      </c>
      <c r="M128" s="65">
        <f>Ergebnisse!$C$40*D128^(Ergebnisse!$C$43)</f>
        <v>1249.1918620491306</v>
      </c>
      <c r="N128" s="65">
        <f>Ergebnisse!$C$40*D128^(Ergebnisse!$C$42)</f>
        <v>1143.4954001111309</v>
      </c>
      <c r="O128" s="65">
        <f>Ergebnisse!$C$40*D128^(Ergebnisse!$C$41)</f>
        <v>1364.6581420949467</v>
      </c>
    </row>
    <row r="129" spans="3:15" x14ac:dyDescent="0.3">
      <c r="C129" s="65">
        <v>63.5</v>
      </c>
      <c r="D129" s="65">
        <f t="shared" si="1"/>
        <v>63500</v>
      </c>
      <c r="E129" s="65">
        <f>Ergebnisse!$C$30*D129^(Ergebnisse!$C$33)</f>
        <v>660.5456152592476</v>
      </c>
      <c r="F129" s="65">
        <f>Ergebnisse!$C$30*D129^(Ergebnisse!$C$32)</f>
        <v>578.45493338620702</v>
      </c>
      <c r="G129" s="65">
        <f>Ergebnisse!$C$30*D129^(Ergebnisse!$C$31)</f>
        <v>754.28608981524121</v>
      </c>
      <c r="I129" s="65">
        <f>Ergebnisse!$C$35*GRINIX!D129^(Ergebnisse!$C$38)</f>
        <v>771.20920383481246</v>
      </c>
      <c r="J129" s="65">
        <f>Ergebnisse!$C$35*GRINIX!D129^(Ergebnisse!$C$37)</f>
        <v>690.46944809485183</v>
      </c>
      <c r="K129" s="65">
        <f>Ergebnisse!$C$35*GRINIX!D129^(Ergebnisse!$C$36)</f>
        <v>842.54749888622121</v>
      </c>
      <c r="M129" s="65">
        <f>Ergebnisse!$C$40*D129^(Ergebnisse!$C$43)</f>
        <v>1247.4649168241451</v>
      </c>
      <c r="N129" s="65">
        <f>Ergebnisse!$C$40*D129^(Ergebnisse!$C$42)</f>
        <v>1141.8423609203862</v>
      </c>
      <c r="O129" s="65">
        <f>Ergebnisse!$C$40*D129^(Ergebnisse!$C$41)</f>
        <v>1362.8577568734754</v>
      </c>
    </row>
    <row r="130" spans="3:15" x14ac:dyDescent="0.3">
      <c r="C130" s="65">
        <v>64</v>
      </c>
      <c r="D130" s="65">
        <f t="shared" si="1"/>
        <v>64000</v>
      </c>
      <c r="E130" s="65">
        <f>Ergebnisse!$C$30*D130^(Ergebnisse!$C$33)</f>
        <v>659.52061760649951</v>
      </c>
      <c r="F130" s="65">
        <f>Ergebnisse!$C$30*D130^(Ergebnisse!$C$32)</f>
        <v>577.50296339461568</v>
      </c>
      <c r="G130" s="65">
        <f>Ergebnisse!$C$30*D130^(Ergebnisse!$C$31)</f>
        <v>753.18651611981284</v>
      </c>
      <c r="I130" s="65">
        <f>Ergebnisse!$C$35*GRINIX!D130^(Ergebnisse!$C$38)</f>
        <v>769.98832763026724</v>
      </c>
      <c r="J130" s="65">
        <f>Ergebnisse!$C$35*GRINIX!D130^(Ergebnisse!$C$37)</f>
        <v>689.32232147809441</v>
      </c>
      <c r="K130" s="65">
        <f>Ergebnisse!$C$35*GRINIX!D130^(Ergebnisse!$C$36)</f>
        <v>841.26647330923061</v>
      </c>
      <c r="M130" s="65">
        <f>Ergebnisse!$C$40*D130^(Ergebnisse!$C$43)</f>
        <v>1245.7538758167789</v>
      </c>
      <c r="N130" s="65">
        <f>Ergebnisse!$C$40*D130^(Ergebnisse!$C$42)</f>
        <v>1140.204648481812</v>
      </c>
      <c r="O130" s="65">
        <f>Ergebnisse!$C$40*D130^(Ergebnisse!$C$41)</f>
        <v>1361.0738398399724</v>
      </c>
    </row>
    <row r="131" spans="3:15" x14ac:dyDescent="0.3">
      <c r="C131" s="65">
        <v>64.5</v>
      </c>
      <c r="D131" s="65">
        <f t="shared" si="1"/>
        <v>64500</v>
      </c>
      <c r="E131" s="65">
        <f>Ergebnisse!$C$30*D131^(Ergebnisse!$C$33)</f>
        <v>658.50516869166415</v>
      </c>
      <c r="F131" s="65">
        <f>Ergebnisse!$C$30*D131^(Ergebnisse!$C$32)</f>
        <v>576.55995023884611</v>
      </c>
      <c r="G131" s="65">
        <f>Ergebnisse!$C$30*D131^(Ergebnisse!$C$31)</f>
        <v>752.09708377073639</v>
      </c>
      <c r="I131" s="65">
        <f>Ergebnisse!$C$35*GRINIX!D131^(Ergebnisse!$C$38)</f>
        <v>768.77886273864158</v>
      </c>
      <c r="J131" s="65">
        <f>Ergebnisse!$C$35*GRINIX!D131^(Ergebnisse!$C$37)</f>
        <v>688.18600563010204</v>
      </c>
      <c r="K131" s="65">
        <f>Ergebnisse!$C$35*GRINIX!D131^(Ergebnisse!$C$36)</f>
        <v>839.9973419306483</v>
      </c>
      <c r="M131" s="65">
        <f>Ergebnisse!$C$40*D131^(Ergebnisse!$C$43)</f>
        <v>1244.0584700107293</v>
      </c>
      <c r="N131" s="65">
        <f>Ergebnisse!$C$40*D131^(Ergebnisse!$C$42)</f>
        <v>1138.5820026013666</v>
      </c>
      <c r="O131" s="65">
        <f>Ergebnisse!$C$40*D131^(Ergebnisse!$C$41)</f>
        <v>1359.3061134546147</v>
      </c>
    </row>
    <row r="132" spans="3:15" x14ac:dyDescent="0.3">
      <c r="C132" s="65">
        <v>65</v>
      </c>
      <c r="D132" s="65">
        <f t="shared" ref="D132:D195" si="2">C132*1000</f>
        <v>65000</v>
      </c>
      <c r="E132" s="65">
        <f>Ergebnisse!$C$30*D132^(Ergebnisse!$C$33)</f>
        <v>657.49910656599718</v>
      </c>
      <c r="F132" s="65">
        <f>Ergebnisse!$C$30*D132^(Ergebnisse!$C$32)</f>
        <v>575.62574118668601</v>
      </c>
      <c r="G132" s="65">
        <f>Ergebnisse!$C$30*D132^(Ergebnisse!$C$31)</f>
        <v>751.01762169958317</v>
      </c>
      <c r="I132" s="65">
        <f>Ergebnisse!$C$35*GRINIX!D132^(Ergebnisse!$C$38)</f>
        <v>767.5806152722929</v>
      </c>
      <c r="J132" s="65">
        <f>Ergebnisse!$C$35*GRINIX!D132^(Ergebnisse!$C$37)</f>
        <v>687.06031603994711</v>
      </c>
      <c r="K132" s="65">
        <f>Ergebnisse!$C$35*GRINIX!D132^(Ergebnisse!$C$36)</f>
        <v>838.73990338618751</v>
      </c>
      <c r="M132" s="65">
        <f>Ergebnisse!$C$40*D132^(Ergebnisse!$C$43)</f>
        <v>1242.3784369809264</v>
      </c>
      <c r="N132" s="65">
        <f>Ergebnisse!$C$40*D132^(Ergebnisse!$C$42)</f>
        <v>1136.9741694759493</v>
      </c>
      <c r="O132" s="65">
        <f>Ergebnisse!$C$40*D132^(Ergebnisse!$C$41)</f>
        <v>1357.5543069607254</v>
      </c>
    </row>
    <row r="133" spans="3:15" x14ac:dyDescent="0.3">
      <c r="C133" s="65">
        <v>65.5</v>
      </c>
      <c r="D133" s="65">
        <f t="shared" si="2"/>
        <v>65500</v>
      </c>
      <c r="E133" s="65">
        <f>Ergebnisse!$C$30*D133^(Ergebnisse!$C$33)</f>
        <v>656.50227324648745</v>
      </c>
      <c r="F133" s="65">
        <f>Ergebnisse!$C$30*D133^(Ergebnisse!$C$32)</f>
        <v>574.70018725982629</v>
      </c>
      <c r="G133" s="65">
        <f>Ergebnisse!$C$30*D133^(Ergebnisse!$C$31)</f>
        <v>749.94796301145038</v>
      </c>
      <c r="I133" s="65">
        <f>Ergebnisse!$C$35*GRINIX!D133^(Ergebnisse!$C$38)</f>
        <v>766.39339609728279</v>
      </c>
      <c r="J133" s="65">
        <f>Ergebnisse!$C$35*GRINIX!D133^(Ergebnisse!$C$37)</f>
        <v>685.94507273446186</v>
      </c>
      <c r="K133" s="65">
        <f>Ergebnisse!$C$35*GRINIX!D133^(Ergebnisse!$C$36)</f>
        <v>837.49396123639337</v>
      </c>
      <c r="M133" s="65">
        <f>Ergebnisse!$C$40*D133^(Ergebnisse!$C$43)</f>
        <v>1240.7135206828032</v>
      </c>
      <c r="N133" s="65">
        <f>Ergebnisse!$C$40*D133^(Ergebnisse!$C$42)</f>
        <v>1135.3809014886897</v>
      </c>
      <c r="O133" s="65">
        <f>Ergebnisse!$C$40*D133^(Ergebnisse!$C$41)</f>
        <v>1355.8181561683166</v>
      </c>
    </row>
    <row r="134" spans="3:15" x14ac:dyDescent="0.3">
      <c r="C134" s="65">
        <v>66</v>
      </c>
      <c r="D134" s="65">
        <f t="shared" si="2"/>
        <v>66000</v>
      </c>
      <c r="E134" s="65">
        <f>Ergebnisse!$C$30*D134^(Ergebnisse!$C$33)</f>
        <v>655.51451458934582</v>
      </c>
      <c r="F134" s="65">
        <f>Ergebnisse!$C$30*D134^(Ergebnisse!$C$32)</f>
        <v>573.78314311377142</v>
      </c>
      <c r="G134" s="65">
        <f>Ergebnisse!$C$30*D134^(Ergebnisse!$C$31)</f>
        <v>748.88794485219648</v>
      </c>
      <c r="I134" s="65">
        <f>Ergebnisse!$C$35*GRINIX!D134^(Ergebnisse!$C$38)</f>
        <v>765.21702068158947</v>
      </c>
      <c r="J134" s="65">
        <f>Ergebnisse!$C$35*GRINIX!D134^(Ergebnisse!$C$37)</f>
        <v>684.84010013300758</v>
      </c>
      <c r="K134" s="65">
        <f>Ergebnisse!$C$35*GRINIX!D134^(Ergebnisse!$C$36)</f>
        <v>836.2593238096847</v>
      </c>
      <c r="M134" s="65">
        <f>Ergebnisse!$C$40*D134^(Ergebnisse!$C$43)</f>
        <v>1239.0634712498495</v>
      </c>
      <c r="N134" s="65">
        <f>Ergebnisse!$C$40*D134^(Ergebnisse!$C$42)</f>
        <v>1133.8019570122938</v>
      </c>
      <c r="O134" s="65">
        <f>Ergebnisse!$C$40*D134^(Ergebnisse!$C$41)</f>
        <v>1354.097403246129</v>
      </c>
    </row>
    <row r="135" spans="3:15" x14ac:dyDescent="0.3">
      <c r="C135" s="65">
        <v>66.5</v>
      </c>
      <c r="D135" s="65">
        <f t="shared" si="2"/>
        <v>66500</v>
      </c>
      <c r="E135" s="65">
        <f>Ergebnisse!$C$30*D135^(Ergebnisse!$C$33)</f>
        <v>654.53568016845793</v>
      </c>
      <c r="F135" s="65">
        <f>Ergebnisse!$C$30*D135^(Ergebnisse!$C$32)</f>
        <v>572.87446692247011</v>
      </c>
      <c r="G135" s="65">
        <f>Ergebnisse!$C$30*D135^(Ergebnisse!$C$31)</f>
        <v>747.83740828087173</v>
      </c>
      <c r="I135" s="65">
        <f>Ergebnisse!$C$35*GRINIX!D135^(Ergebnisse!$C$38)</f>
        <v>764.05130894927368</v>
      </c>
      <c r="J135" s="65">
        <f>Ergebnisse!$C$35*GRINIX!D135^(Ergebnisse!$C$37)</f>
        <v>683.74522690795186</v>
      </c>
      <c r="K135" s="65">
        <f>Ergebnisse!$C$35*GRINIX!D135^(Ergebnisse!$C$36)</f>
        <v>835.03580405154628</v>
      </c>
      <c r="M135" s="65">
        <f>Ergebnisse!$C$40*D135^(Ergebnisse!$C$43)</f>
        <v>1237.4280447990707</v>
      </c>
      <c r="N135" s="65">
        <f>Ergebnisse!$C$40*D135^(Ergebnisse!$C$42)</f>
        <v>1132.2371002200859</v>
      </c>
      <c r="O135" s="65">
        <f>Ergebnisse!$C$40*D135^(Ergebnisse!$C$41)</f>
        <v>1352.3917965217786</v>
      </c>
    </row>
    <row r="136" spans="3:15" x14ac:dyDescent="0.3">
      <c r="C136" s="65">
        <v>67</v>
      </c>
      <c r="D136" s="65">
        <f t="shared" si="2"/>
        <v>67000</v>
      </c>
      <c r="E136" s="65">
        <f>Ergebnisse!$C$30*D136^(Ergebnisse!$C$33)</f>
        <v>653.56562315856195</v>
      </c>
      <c r="F136" s="65">
        <f>Ergebnisse!$C$30*D136^(Ergebnisse!$C$32)</f>
        <v>571.97402026744419</v>
      </c>
      <c r="G136" s="65">
        <f>Ergebnisse!$C$30*D136^(Ergebnisse!$C$31)</f>
        <v>746.79619814709952</v>
      </c>
      <c r="I136" s="65">
        <f>Ergebnisse!$C$35*GRINIX!D136^(Ergebnisse!$C$38)</f>
        <v>762.89608514032398</v>
      </c>
      <c r="J136" s="65">
        <f>Ergebnisse!$C$35*GRINIX!D136^(Ergebnisse!$C$37)</f>
        <v>682.66028585058484</v>
      </c>
      <c r="K136" s="65">
        <f>Ergebnisse!$C$35*GRINIX!D136^(Ergebnisse!$C$36)</f>
        <v>833.82321937958056</v>
      </c>
      <c r="M136" s="65">
        <f>Ergebnisse!$C$40*D136^(Ergebnisse!$C$43)</f>
        <v>1235.8070032439809</v>
      </c>
      <c r="N136" s="65">
        <f>Ergebnisse!$C$40*D136^(Ergebnisse!$C$42)</f>
        <v>1130.6861009043714</v>
      </c>
      <c r="O136" s="65">
        <f>Ergebnisse!$C$40*D136^(Ergebnisse!$C$41)</f>
        <v>1350.7010902896329</v>
      </c>
    </row>
    <row r="137" spans="3:15" x14ac:dyDescent="0.3">
      <c r="C137" s="65">
        <v>67.5</v>
      </c>
      <c r="D137" s="65">
        <f t="shared" si="2"/>
        <v>67500</v>
      </c>
      <c r="E137" s="65">
        <f>Ergebnisse!$C$30*D137^(Ergebnisse!$C$33)</f>
        <v>652.60420022294022</v>
      </c>
      <c r="F137" s="65">
        <f>Ergebnisse!$C$30*D137^(Ergebnisse!$C$32)</f>
        <v>571.08166803120923</v>
      </c>
      <c r="G137" s="65">
        <f>Ergebnisse!$C$30*D137^(Ergebnisse!$C$31)</f>
        <v>745.76416297318269</v>
      </c>
      <c r="I137" s="65">
        <f>Ergebnisse!$C$35*GRINIX!D137^(Ergebnisse!$C$38)</f>
        <v>761.75117767591894</v>
      </c>
      <c r="J137" s="65">
        <f>Ergebnisse!$C$35*GRINIX!D137^(Ergebnisse!$C$37)</f>
        <v>681.58511374223326</v>
      </c>
      <c r="K137" s="65">
        <f>Ergebnisse!$C$35*GRINIX!D137^(Ergebnisse!$C$36)</f>
        <v>832.62139154415786</v>
      </c>
      <c r="M137" s="65">
        <f>Ergebnisse!$C$40*D137^(Ergebnisse!$C$43)</f>
        <v>1234.2001141147866</v>
      </c>
      <c r="N137" s="65">
        <f>Ergebnisse!$C$40*D137^(Ergebnisse!$C$42)</f>
        <v>1129.148734301803</v>
      </c>
      <c r="O137" s="65">
        <f>Ergebnisse!$C$40*D137^(Ergebnisse!$C$41)</f>
        <v>1349.0250446260623</v>
      </c>
    </row>
    <row r="138" spans="3:15" x14ac:dyDescent="0.3">
      <c r="C138" s="65">
        <v>68</v>
      </c>
      <c r="D138" s="65">
        <f t="shared" si="2"/>
        <v>68000</v>
      </c>
      <c r="E138" s="65">
        <f>Ergebnisse!$C$30*D138^(Ergebnisse!$C$33)</f>
        <v>651.65127140541642</v>
      </c>
      <c r="F138" s="65">
        <f>Ergebnisse!$C$30*D138^(Ergebnisse!$C$32)</f>
        <v>570.19727829478893</v>
      </c>
      <c r="G138" s="65">
        <f>Ergebnisse!$C$30*D138^(Ergebnisse!$C$31)</f>
        <v>744.74115484071865</v>
      </c>
      <c r="I138" s="65">
        <f>Ergebnisse!$C$35*GRINIX!D138^(Ergebnisse!$C$38)</f>
        <v>760.6164190288589</v>
      </c>
      <c r="J138" s="65">
        <f>Ergebnisse!$C$35*GRINIX!D138^(Ergebnisse!$C$37)</f>
        <v>680.5195512303236</v>
      </c>
      <c r="K138" s="65">
        <f>Ergebnisse!$C$35*GRINIX!D138^(Ergebnisse!$C$36)</f>
        <v>831.43014649439965</v>
      </c>
      <c r="M138" s="65">
        <f>Ergebnisse!$C$40*D138^(Ergebnisse!$C$43)</f>
        <v>1232.6071503854371</v>
      </c>
      <c r="N138" s="65">
        <f>Ergebnisse!$C$40*D138^(Ergebnisse!$C$42)</f>
        <v>1127.6247809254196</v>
      </c>
      <c r="O138" s="65">
        <f>Ergebnisse!$C$40*D138^(Ergebnisse!$C$41)</f>
        <v>1347.3634252117361</v>
      </c>
    </row>
    <row r="139" spans="3:15" x14ac:dyDescent="0.3">
      <c r="C139" s="65">
        <v>68.5</v>
      </c>
      <c r="D139" s="65">
        <f t="shared" si="2"/>
        <v>68500</v>
      </c>
      <c r="E139" s="65">
        <f>Ergebnisse!$C$30*D139^(Ergebnisse!$C$33)</f>
        <v>650.70670002645886</v>
      </c>
      <c r="F139" s="65">
        <f>Ergebnisse!$C$30*D139^(Ergebnisse!$C$32)</f>
        <v>569.32072223913804</v>
      </c>
      <c r="G139" s="65">
        <f>Ergebnisse!$C$30*D139^(Ergebnisse!$C$31)</f>
        <v>743.72702928152046</v>
      </c>
      <c r="I139" s="65">
        <f>Ergebnisse!$C$35*GRINIX!D139^(Ergebnisse!$C$38)</f>
        <v>759.49164559892779</v>
      </c>
      <c r="J139" s="65">
        <f>Ergebnisse!$C$35*GRINIX!D139^(Ergebnisse!$C$37)</f>
        <v>679.46344270917473</v>
      </c>
      <c r="K139" s="65">
        <f>Ergebnisse!$C$35*GRINIX!D139^(Ergebnisse!$C$36)</f>
        <v>830.24931424925887</v>
      </c>
      <c r="M139" s="65">
        <f>Ergebnisse!$C$40*D139^(Ergebnisse!$C$43)</f>
        <v>1231.027890307221</v>
      </c>
      <c r="N139" s="65">
        <f>Ergebnisse!$C$40*D139^(Ergebnisse!$C$42)</f>
        <v>1126.1140264030544</v>
      </c>
      <c r="O139" s="65">
        <f>Ergebnisse!$C$40*D139^(Ergebnisse!$C$41)</f>
        <v>1345.7160031606343</v>
      </c>
    </row>
    <row r="140" spans="3:15" x14ac:dyDescent="0.3">
      <c r="C140" s="65">
        <v>69</v>
      </c>
      <c r="D140" s="65">
        <f t="shared" si="2"/>
        <v>69000</v>
      </c>
      <c r="E140" s="65">
        <f>Ergebnisse!$C$30*D140^(Ergebnisse!$C$33)</f>
        <v>649.77035258321564</v>
      </c>
      <c r="F140" s="65">
        <f>Ergebnisse!$C$30*D140^(Ergebnisse!$C$32)</f>
        <v>568.45187405030299</v>
      </c>
      <c r="G140" s="65">
        <f>Ergebnisse!$C$30*D140^(Ergebnisse!$C$31)</f>
        <v>742.72164517264946</v>
      </c>
      <c r="I140" s="65">
        <f>Ergebnisse!$C$35*GRINIX!D140^(Ergebnisse!$C$38)</f>
        <v>758.37669759297614</v>
      </c>
      <c r="J140" s="65">
        <f>Ergebnisse!$C$35*GRINIX!D140^(Ergebnisse!$C$37)</f>
        <v>678.41663620530949</v>
      </c>
      <c r="K140" s="65">
        <f>Ergebnisse!$C$35*GRINIX!D140^(Ergebnisse!$C$36)</f>
        <v>829.07872877347268</v>
      </c>
      <c r="M140" s="65">
        <f>Ergebnisse!$C$40*D140^(Ergebnisse!$C$43)</f>
        <v>1229.4621172486325</v>
      </c>
      <c r="N140" s="65">
        <f>Ergebnisse!$C$40*D140^(Ergebnisse!$C$42)</f>
        <v>1124.6162613218391</v>
      </c>
      <c r="O140" s="65">
        <f>Ergebnisse!$C$40*D140^(Ergebnisse!$C$41)</f>
        <v>1344.0825548554919</v>
      </c>
    </row>
    <row r="141" spans="3:15" x14ac:dyDescent="0.3">
      <c r="C141" s="65">
        <v>69.5</v>
      </c>
      <c r="D141" s="65">
        <f t="shared" si="2"/>
        <v>69500</v>
      </c>
      <c r="E141" s="65">
        <f>Ergebnisse!$C$30*D141^(Ergebnisse!$C$33)</f>
        <v>648.84209865329228</v>
      </c>
      <c r="F141" s="65">
        <f>Ergebnisse!$C$30*D141^(Ergebnisse!$C$32)</f>
        <v>567.59061082813787</v>
      </c>
      <c r="G141" s="65">
        <f>Ergebnisse!$C$30*D141^(Ergebnisse!$C$31)</f>
        <v>741.724864635372</v>
      </c>
      <c r="I141" s="65">
        <f>Ergebnisse!$C$35*GRINIX!D141^(Ergebnisse!$C$38)</f>
        <v>757.27141890949315</v>
      </c>
      <c r="J141" s="65">
        <f>Ergebnisse!$C$35*GRINIX!D141^(Ergebnisse!$C$37)</f>
        <v>677.37898326707352</v>
      </c>
      <c r="K141" s="65">
        <f>Ergebnisse!$C$35*GRINIX!D141^(Ergebnisse!$C$36)</f>
        <v>827.91822785815373</v>
      </c>
      <c r="M141" s="65">
        <f>Ergebnisse!$C$40*D141^(Ergebnisse!$C$43)</f>
        <v>1227.9096195412017</v>
      </c>
      <c r="N141" s="65">
        <f>Ergebnisse!$C$40*D141^(Ergebnisse!$C$42)</f>
        <v>1123.1312810785148</v>
      </c>
      <c r="O141" s="65">
        <f>Ergebnisse!$C$40*D141^(Ergebnisse!$C$41)</f>
        <v>1342.4628617893648</v>
      </c>
    </row>
    <row r="142" spans="3:15" x14ac:dyDescent="0.3">
      <c r="C142" s="65">
        <v>70</v>
      </c>
      <c r="D142" s="65">
        <f t="shared" si="2"/>
        <v>70000</v>
      </c>
      <c r="E142" s="65">
        <f>Ergebnisse!$C$30*D142^(Ergebnisse!$C$33)</f>
        <v>647.92181080211583</v>
      </c>
      <c r="F142" s="65">
        <f>Ergebnisse!$C$30*D142^(Ergebnisse!$C$32)</f>
        <v>566.7368124984373</v>
      </c>
      <c r="G142" s="65">
        <f>Ergebnisse!$C$30*D142^(Ergebnisse!$C$31)</f>
        <v>740.73655293787772</v>
      </c>
      <c r="I142" s="65">
        <f>Ergebnisse!$C$35*GRINIX!D142^(Ergebnisse!$C$38)</f>
        <v>756.17565702749039</v>
      </c>
      <c r="J142" s="65">
        <f>Ergebnisse!$C$35*GRINIX!D142^(Ergebnisse!$C$37)</f>
        <v>676.35033885837902</v>
      </c>
      <c r="K142" s="65">
        <f>Ergebnisse!$C$35*GRINIX!D142^(Ergebnisse!$C$36)</f>
        <v>826.76765300583281</v>
      </c>
      <c r="M142" s="65">
        <f>Ergebnisse!$C$40*D142^(Ergebnisse!$C$43)</f>
        <v>1226.3701903310584</v>
      </c>
      <c r="N142" s="65">
        <f>Ergebnisse!$C$40*D142^(Ergebnisse!$C$42)</f>
        <v>1121.6588857353058</v>
      </c>
      <c r="O142" s="65">
        <f>Ergebnisse!$C$40*D142^(Ergebnisse!$C$41)</f>
        <v>1340.8567104130736</v>
      </c>
    </row>
    <row r="143" spans="3:15" x14ac:dyDescent="0.3">
      <c r="C143" s="65">
        <v>70.5</v>
      </c>
      <c r="D143" s="65">
        <f t="shared" si="2"/>
        <v>70500</v>
      </c>
      <c r="E143" s="65">
        <f>Ergebnisse!$C$30*D143^(Ergebnisse!$C$33)</f>
        <v>647.00936449372273</v>
      </c>
      <c r="F143" s="65">
        <f>Ergebnisse!$C$30*D143^(Ergebnisse!$C$32)</f>
        <v>565.8903617283172</v>
      </c>
      <c r="G143" s="65">
        <f>Ergebnisse!$C$30*D143^(Ergebnisse!$C$31)</f>
        <v>739.75657840157805</v>
      </c>
      <c r="I143" s="65">
        <f>Ergebnisse!$C$35*GRINIX!D143^(Ergebnisse!$C$38)</f>
        <v>755.08926289949011</v>
      </c>
      <c r="J143" s="65">
        <f>Ergebnisse!$C$35*GRINIX!D143^(Ergebnisse!$C$37)</f>
        <v>675.33056125638598</v>
      </c>
      <c r="K143" s="65">
        <f>Ergebnisse!$C$35*GRINIX!D143^(Ergebnisse!$C$36)</f>
        <v>825.6268493197457</v>
      </c>
      <c r="M143" s="65">
        <f>Ergebnisse!$C$40*D143^(Ergebnisse!$C$43)</f>
        <v>1224.8436274359456</v>
      </c>
      <c r="N143" s="65">
        <f>Ergebnisse!$C$40*D143^(Ergebnisse!$C$42)</f>
        <v>1120.1988798811062</v>
      </c>
      <c r="O143" s="65">
        <f>Ergebnisse!$C$40*D143^(Ergebnisse!$C$41)</f>
        <v>1339.2638919882475</v>
      </c>
    </row>
    <row r="144" spans="3:15" x14ac:dyDescent="0.3">
      <c r="C144" s="65">
        <v>71</v>
      </c>
      <c r="D144" s="65">
        <f t="shared" si="2"/>
        <v>71000</v>
      </c>
      <c r="E144" s="65">
        <f>Ergebnisse!$C$30*D144^(Ergebnisse!$C$33)</f>
        <v>646.10463800482285</v>
      </c>
      <c r="F144" s="65">
        <f>Ergebnisse!$C$30*D144^(Ergebnisse!$C$32)</f>
        <v>565.05114384471392</v>
      </c>
      <c r="G144" s="65">
        <f>Ergebnisse!$C$30*D144^(Ergebnisse!$C$31)</f>
        <v>738.78481231084163</v>
      </c>
      <c r="I144" s="65">
        <f>Ergebnisse!$C$35*GRINIX!D144^(Ergebnisse!$C$38)</f>
        <v>754.01209084844845</v>
      </c>
      <c r="J144" s="65">
        <f>Ergebnisse!$C$35*GRINIX!D144^(Ergebnisse!$C$37)</f>
        <v>674.31951195294971</v>
      </c>
      <c r="K144" s="65">
        <f>Ergebnisse!$C$35*GRINIX!D144^(Ergebnisse!$C$36)</f>
        <v>824.4956653971791</v>
      </c>
      <c r="M144" s="65">
        <f>Ergebnisse!$C$40*D144^(Ergebnisse!$C$43)</f>
        <v>1223.3297332074681</v>
      </c>
      <c r="N144" s="65">
        <f>Ergebnisse!$C$40*D144^(Ergebnisse!$C$42)</f>
        <v>1118.7510724977469</v>
      </c>
      <c r="O144" s="65">
        <f>Ergebnisse!$C$40*D144^(Ergebnisse!$C$41)</f>
        <v>1337.6842024457305</v>
      </c>
    </row>
    <row r="145" spans="3:15" x14ac:dyDescent="0.3">
      <c r="C145" s="65">
        <v>71.5</v>
      </c>
      <c r="D145" s="65">
        <f t="shared" si="2"/>
        <v>71500</v>
      </c>
      <c r="E145" s="65">
        <f>Ergebnisse!$C$30*D145^(Ergebnisse!$C$33)</f>
        <v>645.20751234199474</v>
      </c>
      <c r="F145" s="65">
        <f>Ergebnisse!$C$30*D145^(Ergebnisse!$C$32)</f>
        <v>564.21904675586018</v>
      </c>
      <c r="G145" s="65">
        <f>Ergebnisse!$C$30*D145^(Ergebnisse!$C$31)</f>
        <v>737.821128826012</v>
      </c>
      <c r="I145" s="65">
        <f>Ergebnisse!$C$35*GRINIX!D145^(Ergebnisse!$C$38)</f>
        <v>752.94399846843748</v>
      </c>
      <c r="J145" s="65">
        <f>Ergebnisse!$C$35*GRINIX!D145^(Ergebnisse!$C$37)</f>
        <v>673.31705555967028</v>
      </c>
      <c r="K145" s="65">
        <f>Ergebnisse!$C$35*GRINIX!D145^(Ergebnisse!$C$36)</f>
        <v>823.37395322670613</v>
      </c>
      <c r="M145" s="65">
        <f>Ergebnisse!$C$40*D145^(Ergebnisse!$C$43)</f>
        <v>1221.8283143983347</v>
      </c>
      <c r="N145" s="65">
        <f>Ergebnisse!$C$40*D145^(Ergebnisse!$C$42)</f>
        <v>1117.3152768311231</v>
      </c>
      <c r="O145" s="65">
        <f>Ergebnisse!$C$40*D145^(Ergebnisse!$C$41)</f>
        <v>1336.1174422491265</v>
      </c>
    </row>
    <row r="146" spans="3:15" x14ac:dyDescent="0.3">
      <c r="C146" s="65">
        <v>72</v>
      </c>
      <c r="D146" s="65">
        <f t="shared" si="2"/>
        <v>72000</v>
      </c>
      <c r="E146" s="65">
        <f>Ergebnisse!$C$30*D146^(Ergebnisse!$C$33)</f>
        <v>644.31787116187661</v>
      </c>
      <c r="F146" s="65">
        <f>Ergebnisse!$C$30*D146^(Ergebnisse!$C$32)</f>
        <v>563.39396087560567</v>
      </c>
      <c r="G146" s="65">
        <f>Ergebnisse!$C$30*D146^(Ergebnisse!$C$31)</f>
        <v>736.86540489956406</v>
      </c>
      <c r="I146" s="65">
        <f>Ergebnisse!$C$35*GRINIX!D146^(Ergebnisse!$C$38)</f>
        <v>751.88484652892475</v>
      </c>
      <c r="J146" s="65">
        <f>Ergebnisse!$C$35*GRINIX!D146^(Ergebnisse!$C$37)</f>
        <v>672.32305971638618</v>
      </c>
      <c r="K146" s="65">
        <f>Ergebnisse!$C$35*GRINIX!D146^(Ergebnisse!$C$36)</f>
        <v>822.26156808913265</v>
      </c>
      <c r="M146" s="65">
        <f>Ergebnisse!$C$40*D146^(Ergebnisse!$C$43)</f>
        <v>1220.3391820343893</v>
      </c>
      <c r="N146" s="65">
        <f>Ergebnisse!$C$40*D146^(Ergebnisse!$C$42)</f>
        <v>1115.8913102669753</v>
      </c>
      <c r="O146" s="65">
        <f>Ergebnisse!$C$40*D146^(Ergebnisse!$C$41)</f>
        <v>1334.5634162632434</v>
      </c>
    </row>
    <row r="147" spans="3:15" x14ac:dyDescent="0.3">
      <c r="C147" s="65">
        <v>72.5</v>
      </c>
      <c r="D147" s="65">
        <f t="shared" si="2"/>
        <v>72500</v>
      </c>
      <c r="E147" s="65">
        <f>Ergebnisse!$C$30*D147^(Ergebnisse!$C$33)</f>
        <v>643.43560069423268</v>
      </c>
      <c r="F147" s="65">
        <f>Ergebnisse!$C$30*D147^(Ergebnisse!$C$32)</f>
        <v>562.57577905047299</v>
      </c>
      <c r="G147" s="65">
        <f>Ergebnisse!$C$30*D147^(Ergebnisse!$C$31)</f>
        <v>735.91752019527348</v>
      </c>
      <c r="I147" s="65">
        <f>Ergebnisse!$C$35*GRINIX!D147^(Ergebnisse!$C$38)</f>
        <v>750.83449888249766</v>
      </c>
      <c r="J147" s="65">
        <f>Ergebnisse!$C$35*GRINIX!D147^(Ergebnisse!$C$37)</f>
        <v>671.33739500297213</v>
      </c>
      <c r="K147" s="65">
        <f>Ergebnisse!$C$35*GRINIX!D147^(Ergebnisse!$C$36)</f>
        <v>821.15836846200921</v>
      </c>
      <c r="M147" s="65">
        <f>Ergebnisse!$C$40*D147^(Ergebnisse!$C$43)</f>
        <v>1218.8621512912232</v>
      </c>
      <c r="N147" s="65">
        <f>Ergebnisse!$C$40*D147^(Ergebnisse!$C$42)</f>
        <v>1114.4789942111252</v>
      </c>
      <c r="O147" s="65">
        <f>Ergebnisse!$C$40*D147^(Ergebnisse!$C$41)</f>
        <v>1333.021933627251</v>
      </c>
    </row>
    <row r="148" spans="3:15" x14ac:dyDescent="0.3">
      <c r="C148" s="65">
        <v>73</v>
      </c>
      <c r="D148" s="65">
        <f t="shared" si="2"/>
        <v>73000</v>
      </c>
      <c r="E148" s="65">
        <f>Ergebnisse!$C$30*D148^(Ergebnisse!$C$33)</f>
        <v>642.56058966775868</v>
      </c>
      <c r="F148" s="65">
        <f>Ergebnisse!$C$30*D148^(Ergebnisse!$C$32)</f>
        <v>561.76439648931307</v>
      </c>
      <c r="G148" s="65">
        <f>Ergebnisse!$C$30*D148^(Ergebnisse!$C$31)</f>
        <v>734.97735701025761</v>
      </c>
      <c r="I148" s="65">
        <f>Ergebnisse!$C$35*GRINIX!D148^(Ergebnisse!$C$38)</f>
        <v>749.79282237588382</v>
      </c>
      <c r="J148" s="65">
        <f>Ergebnisse!$C$35*GRINIX!D148^(Ergebnisse!$C$37)</f>
        <v>670.35993485428571</v>
      </c>
      <c r="K148" s="65">
        <f>Ergebnisse!$C$35*GRINIX!D148^(Ergebnisse!$C$36)</f>
        <v>820.06421592754191</v>
      </c>
      <c r="M148" s="65">
        <f>Ergebnisse!$C$40*D148^(Ergebnisse!$C$43)</f>
        <v>1217.3970413751656</v>
      </c>
      <c r="N148" s="65">
        <f>Ergebnisse!$C$40*D148^(Ergebnisse!$C$42)</f>
        <v>1113.0781539739662</v>
      </c>
      <c r="O148" s="65">
        <f>Ergebnisse!$C$40*D148^(Ergebnisse!$C$41)</f>
        <v>1331.4928076323295</v>
      </c>
    </row>
    <row r="149" spans="3:15" x14ac:dyDescent="0.3">
      <c r="C149" s="65">
        <v>73.5</v>
      </c>
      <c r="D149" s="65">
        <f t="shared" si="2"/>
        <v>73500</v>
      </c>
      <c r="E149" s="65">
        <f>Ergebnisse!$C$30*D149^(Ergebnisse!$C$33)</f>
        <v>641.69272923852259</v>
      </c>
      <c r="F149" s="65">
        <f>Ergebnisse!$C$30*D149^(Ergebnisse!$C$32)</f>
        <v>560.95971069547068</v>
      </c>
      <c r="G149" s="65">
        <f>Ergebnisse!$C$30*D149^(Ergebnisse!$C$31)</f>
        <v>734.04480019978143</v>
      </c>
      <c r="I149" s="65">
        <f>Ergebnisse!$C$35*GRINIX!D149^(Ergebnisse!$C$38)</f>
        <v>748.75968676412958</v>
      </c>
      <c r="J149" s="65">
        <f>Ergebnisse!$C$35*GRINIX!D149^(Ergebnisse!$C$37)</f>
        <v>669.39055547814519</v>
      </c>
      <c r="K149" s="65">
        <f>Ergebnisse!$C$35*GRINIX!D149^(Ergebnisse!$C$36)</f>
        <v>818.9789750837723</v>
      </c>
      <c r="M149" s="65">
        <f>Ergebnisse!$C$40*D149^(Ergebnisse!$C$43)</f>
        <v>1215.9436754084868</v>
      </c>
      <c r="N149" s="65">
        <f>Ergebnisse!$C$40*D149^(Ergebnisse!$C$42)</f>
        <v>1111.68861865905</v>
      </c>
      <c r="O149" s="65">
        <f>Ergebnisse!$C$40*D149^(Ergebnisse!$C$41)</f>
        <v>1329.9758556036406</v>
      </c>
    </row>
    <row r="150" spans="3:15" x14ac:dyDescent="0.3">
      <c r="C150" s="65">
        <v>74</v>
      </c>
      <c r="D150" s="65">
        <f t="shared" si="2"/>
        <v>74000</v>
      </c>
      <c r="E150" s="65">
        <f>Ergebnisse!$C$30*D150^(Ergebnisse!$C$33)</f>
        <v>640.83191292092431</v>
      </c>
      <c r="F150" s="65">
        <f>Ergebnisse!$C$30*D150^(Ergebnisse!$C$32)</f>
        <v>560.16162140133656</v>
      </c>
      <c r="G150" s="65">
        <f>Ergebnisse!$C$30*D150^(Ergebnisse!$C$31)</f>
        <v>733.11973710470124</v>
      </c>
      <c r="I150" s="65">
        <f>Ergebnisse!$C$35*GRINIX!D150^(Ergebnisse!$C$38)</f>
        <v>747.73496462780224</v>
      </c>
      <c r="J150" s="65">
        <f>Ergebnisse!$C$35*GRINIX!D150^(Ergebnisse!$C$37)</f>
        <v>668.42913577619913</v>
      </c>
      <c r="K150" s="65">
        <f>Ergebnisse!$C$35*GRINIX!D150^(Ergebnisse!$C$36)</f>
        <v>817.9025134588793</v>
      </c>
      <c r="M150" s="65">
        <f>Ergebnisse!$C$40*D150^(Ergebnisse!$C$43)</f>
        <v>1214.5018803186176</v>
      </c>
      <c r="N150" s="65">
        <f>Ergebnisse!$C$40*D150^(Ergebnisse!$C$42)</f>
        <v>1110.310221055578</v>
      </c>
      <c r="O150" s="65">
        <f>Ergebnisse!$C$40*D150^(Ergebnisse!$C$41)</f>
        <v>1328.4708987864251</v>
      </c>
    </row>
    <row r="151" spans="3:15" x14ac:dyDescent="0.3">
      <c r="C151" s="65">
        <v>74.5</v>
      </c>
      <c r="D151" s="65">
        <f t="shared" si="2"/>
        <v>74500</v>
      </c>
      <c r="E151" s="65">
        <f>Ergebnisse!$C$30*D151^(Ergebnisse!$C$33)</f>
        <v>639.97803652106995</v>
      </c>
      <c r="F151" s="65">
        <f>Ergebnisse!$C$30*D151^(Ergebnisse!$C$32)</f>
        <v>559.37003050519866</v>
      </c>
      <c r="G151" s="65">
        <f>Ergebnisse!$C$30*D151^(Ergebnisse!$C$31)</f>
        <v>732.20205748144326</v>
      </c>
      <c r="I151" s="65">
        <f>Ergebnisse!$C$35*GRINIX!D151^(Ergebnisse!$C$38)</f>
        <v>746.71853129309125</v>
      </c>
      <c r="J151" s="65">
        <f>Ergebnisse!$C$35*GRINIX!D151^(Ergebnisse!$C$37)</f>
        <v>667.47555726757332</v>
      </c>
      <c r="K151" s="65">
        <f>Ergebnisse!$C$35*GRINIX!D151^(Ergebnisse!$C$36)</f>
        <v>816.8347014284775</v>
      </c>
      <c r="M151" s="65">
        <f>Ergebnisse!$C$40*D151^(Ergebnisse!$C$43)</f>
        <v>1213.0714867312315</v>
      </c>
      <c r="N151" s="65">
        <f>Ergebnisse!$C$40*D151^(Ergebnisse!$C$42)</f>
        <v>1108.9427975346441</v>
      </c>
      <c r="O151" s="65">
        <f>Ergebnisse!$C$40*D151^(Ergebnisse!$C$41)</f>
        <v>1326.9777622360614</v>
      </c>
    </row>
    <row r="152" spans="3:15" x14ac:dyDescent="0.3">
      <c r="C152" s="65">
        <v>75</v>
      </c>
      <c r="D152" s="65">
        <f t="shared" si="2"/>
        <v>75000</v>
      </c>
      <c r="E152" s="65">
        <f>Ergebnisse!$C$30*D152^(Ergebnisse!$C$33)</f>
        <v>639.13099807246385</v>
      </c>
      <c r="F152" s="65">
        <f>Ergebnisse!$C$30*D152^(Ergebnisse!$C$32)</f>
        <v>558.58484201029137</v>
      </c>
      <c r="G152" s="65">
        <f>Ergebnisse!$C$30*D152^(Ergebnisse!$C$31)</f>
        <v>731.29165343440854</v>
      </c>
      <c r="I152" s="65">
        <f>Ergebnisse!$C$35*GRINIX!D152^(Ergebnisse!$C$38)</f>
        <v>745.71026475468864</v>
      </c>
      <c r="J152" s="65">
        <f>Ergebnisse!$C$35*GRINIX!D152^(Ergebnisse!$C$37)</f>
        <v>666.52970401517871</v>
      </c>
      <c r="K152" s="65">
        <f>Ergebnisse!$C$35*GRINIX!D152^(Ergebnisse!$C$36)</f>
        <v>815.77541213578832</v>
      </c>
      <c r="M152" s="65">
        <f>Ergebnisse!$C$40*D152^(Ergebnisse!$C$43)</f>
        <v>1211.6523288670255</v>
      </c>
      <c r="N152" s="65">
        <f>Ergebnisse!$C$40*D152^(Ergebnisse!$C$42)</f>
        <v>1107.586187949076</v>
      </c>
      <c r="O152" s="65">
        <f>Ergebnisse!$C$40*D152^(Ergebnisse!$C$41)</f>
        <v>1325.4962747119275</v>
      </c>
    </row>
    <row r="153" spans="3:15" x14ac:dyDescent="0.3">
      <c r="C153" s="65">
        <v>75.5</v>
      </c>
      <c r="D153" s="65">
        <f t="shared" si="2"/>
        <v>75500</v>
      </c>
      <c r="E153" s="65">
        <f>Ergebnisse!$C$30*D153^(Ergebnisse!$C$33)</f>
        <v>638.29069777391408</v>
      </c>
      <c r="F153" s="65">
        <f>Ergebnisse!$C$30*D153^(Ergebnisse!$C$32)</f>
        <v>557.80596196595172</v>
      </c>
      <c r="G153" s="65">
        <f>Ergebnisse!$C$30*D153^(Ergebnisse!$C$31)</f>
        <v>730.38841935070388</v>
      </c>
      <c r="I153" s="65">
        <f>Ergebnisse!$C$35*GRINIX!D153^(Ergebnisse!$C$38)</f>
        <v>744.71004560133201</v>
      </c>
      <c r="J153" s="65">
        <f>Ergebnisse!$C$35*GRINIX!D153^(Ergebnisse!$C$37)</f>
        <v>665.59146255456471</v>
      </c>
      <c r="K153" s="65">
        <f>Ergebnisse!$C$35*GRINIX!D153^(Ergebnisse!$C$36)</f>
        <v>814.72452141456165</v>
      </c>
      <c r="M153" s="65">
        <f>Ergebnisse!$C$40*D153^(Ergebnisse!$C$43)</f>
        <v>1210.2442444420444</v>
      </c>
      <c r="N153" s="65">
        <f>Ergebnisse!$C$40*D153^(Ergebnisse!$C$42)</f>
        <v>1106.2402355367178</v>
      </c>
      <c r="O153" s="65">
        <f>Ergebnisse!$C$40*D153^(Ergebnisse!$C$41)</f>
        <v>1324.0262685748962</v>
      </c>
    </row>
    <row r="154" spans="3:15" x14ac:dyDescent="0.3">
      <c r="C154" s="65">
        <v>76</v>
      </c>
      <c r="D154" s="65">
        <f t="shared" si="2"/>
        <v>76000</v>
      </c>
      <c r="E154" s="65">
        <f>Ergebnisse!$C$30*D154^(Ergebnisse!$C$33)</f>
        <v>637.45703792957545</v>
      </c>
      <c r="F154" s="65">
        <f>Ergebnisse!$C$30*D154^(Ergebnisse!$C$32)</f>
        <v>557.03329841080108</v>
      </c>
      <c r="G154" s="65">
        <f>Ergebnisse!$C$30*D154^(Ergebnisse!$C$31)</f>
        <v>729.49225183710996</v>
      </c>
      <c r="I154" s="65">
        <f>Ergebnisse!$C$35*GRINIX!D154^(Ergebnisse!$C$38)</f>
        <v>743.71775694390249</v>
      </c>
      <c r="J154" s="65">
        <f>Ergebnisse!$C$35*GRINIX!D154^(Ergebnisse!$C$37)</f>
        <v>664.66072182522646</v>
      </c>
      <c r="K154" s="65">
        <f>Ergebnisse!$C$35*GRINIX!D154^(Ergebnisse!$C$36)</f>
        <v>813.68190771464151</v>
      </c>
      <c r="M154" s="65">
        <f>Ergebnisse!$C$40*D154^(Ergebnisse!$C$43)</f>
        <v>1208.8470745714164</v>
      </c>
      <c r="N154" s="65">
        <f>Ergebnisse!$C$40*D154^(Ergebnisse!$C$42)</f>
        <v>1104.904786827025</v>
      </c>
      <c r="O154" s="65">
        <f>Ergebnisse!$C$40*D154^(Ergebnisse!$C$41)</f>
        <v>1322.5675796883327</v>
      </c>
    </row>
    <row r="155" spans="3:15" x14ac:dyDescent="0.3">
      <c r="C155" s="65">
        <v>76.5</v>
      </c>
      <c r="D155" s="65">
        <f t="shared" si="2"/>
        <v>76500</v>
      </c>
      <c r="E155" s="65">
        <f>Ergebnisse!$C$30*D155^(Ergebnisse!$C$33)</f>
        <v>636.62992289102692</v>
      </c>
      <c r="F155" s="65">
        <f>Ergebnisse!$C$30*D155^(Ergebnisse!$C$32)</f>
        <v>556.26676131786292</v>
      </c>
      <c r="G155" s="65">
        <f>Ergebnisse!$C$30*D155^(Ergebnisse!$C$31)</f>
        <v>728.60304965918851</v>
      </c>
      <c r="I155" s="65">
        <f>Ergebnisse!$C$35*GRINIX!D155^(Ergebnisse!$C$38)</f>
        <v>742.73328434597579</v>
      </c>
      <c r="J155" s="65">
        <f>Ergebnisse!$C$35*GRINIX!D155^(Ergebnisse!$C$37)</f>
        <v>663.73737310424951</v>
      </c>
      <c r="K155" s="65">
        <f>Ergebnisse!$C$35*GRINIX!D155^(Ergebnisse!$C$36)</f>
        <v>812.6474520300618</v>
      </c>
      <c r="M155" s="65">
        <f>Ergebnisse!$C$40*D155^(Ergebnisse!$C$43)</f>
        <v>1207.4606636763424</v>
      </c>
      <c r="N155" s="65">
        <f>Ergebnisse!$C$40*D155^(Ergebnisse!$C$42)</f>
        <v>1103.5796915508272</v>
      </c>
      <c r="O155" s="65">
        <f>Ergebnisse!$C$40*D155^(Ergebnisse!$C$41)</f>
        <v>1321.1200473224401</v>
      </c>
    </row>
    <row r="156" spans="3:15" x14ac:dyDescent="0.3">
      <c r="C156" s="65">
        <v>77</v>
      </c>
      <c r="D156" s="65">
        <f t="shared" si="2"/>
        <v>77000</v>
      </c>
      <c r="E156" s="65">
        <f>Ergebnisse!$C$30*D156^(Ergebnisse!$C$33)</f>
        <v>635.8092590013149</v>
      </c>
      <c r="F156" s="65">
        <f>Ergebnisse!$C$30*D156^(Ergebnisse!$C$32)</f>
        <v>555.50626254154531</v>
      </c>
      <c r="G156" s="65">
        <f>Ergebnisse!$C$30*D156^(Ergebnisse!$C$31)</f>
        <v>727.72071368244588</v>
      </c>
      <c r="I156" s="65">
        <f>Ergebnisse!$C$35*GRINIX!D156^(Ergebnisse!$C$38)</f>
        <v>741.75651575672157</v>
      </c>
      <c r="J156" s="65">
        <f>Ergebnisse!$C$35*GRINIX!D156^(Ergebnisse!$C$37)</f>
        <v>662.82130994221325</v>
      </c>
      <c r="K156" s="65">
        <f>Ergebnisse!$C$35*GRINIX!D156^(Ergebnisse!$C$36)</f>
        <v>811.62103782957865</v>
      </c>
      <c r="M156" s="65">
        <f>Ergebnisse!$C$40*D156^(Ergebnisse!$C$43)</f>
        <v>1206.0848593942283</v>
      </c>
      <c r="N156" s="65">
        <f>Ergebnisse!$C$40*D156^(Ergebnisse!$C$42)</f>
        <v>1102.2648025531437</v>
      </c>
      <c r="O156" s="65">
        <f>Ergebnisse!$C$40*D156^(Ergebnisse!$C$41)</f>
        <v>1319.6835140618236</v>
      </c>
    </row>
    <row r="157" spans="3:15" x14ac:dyDescent="0.3">
      <c r="C157" s="65">
        <v>77.5</v>
      </c>
      <c r="D157" s="65">
        <f t="shared" si="2"/>
        <v>77500</v>
      </c>
      <c r="E157" s="65">
        <f>Ergebnisse!$C$30*D157^(Ergebnisse!$C$33)</f>
        <v>634.99495454087617</v>
      </c>
      <c r="F157" s="65">
        <f>Ergebnisse!$C$30*D157^(Ergebnisse!$C$32)</f>
        <v>554.75171576640867</v>
      </c>
      <c r="G157" s="65">
        <f>Ergebnisse!$C$30*D157^(Ergebnisse!$C$31)</f>
        <v>726.84514681547114</v>
      </c>
      <c r="I157" s="65">
        <f>Ergebnisse!$C$35*GRINIX!D157^(Ergebnisse!$C$38)</f>
        <v>740.7873414460654</v>
      </c>
      <c r="J157" s="65">
        <f>Ergebnisse!$C$35*GRINIX!D157^(Ergebnisse!$C$37)</f>
        <v>661.91242810125095</v>
      </c>
      <c r="K157" s="65">
        <f>Ergebnisse!$C$35*GRINIX!D157^(Ergebnisse!$C$36)</f>
        <v>810.60255098953076</v>
      </c>
      <c r="M157" s="65">
        <f>Ergebnisse!$C$40*D157^(Ergebnisse!$C$43)</f>
        <v>1204.7195124918219</v>
      </c>
      <c r="N157" s="65">
        <f>Ergebnisse!$C$40*D157^(Ergebnisse!$C$42)</f>
        <v>1100.9599757089122</v>
      </c>
      <c r="O157" s="65">
        <f>Ergebnisse!$C$40*D157^(Ergebnisse!$C$41)</f>
        <v>1318.2578257161463</v>
      </c>
    </row>
    <row r="158" spans="3:15" x14ac:dyDescent="0.3">
      <c r="C158" s="65">
        <v>78</v>
      </c>
      <c r="D158" s="65">
        <f t="shared" si="2"/>
        <v>78000</v>
      </c>
      <c r="E158" s="65">
        <f>Ergebnisse!$C$30*D158^(Ergebnisse!$C$33)</f>
        <v>634.18691967526524</v>
      </c>
      <c r="F158" s="65">
        <f>Ergebnisse!$C$30*D158^(Ergebnisse!$C$32)</f>
        <v>554.00303645764848</v>
      </c>
      <c r="G158" s="65">
        <f>Ergebnisse!$C$30*D158^(Ergebnisse!$C$31)</f>
        <v>725.97625395496891</v>
      </c>
      <c r="I158" s="65">
        <f>Ergebnisse!$C$35*GRINIX!D158^(Ergebnisse!$C$38)</f>
        <v>739.82565394201322</v>
      </c>
      <c r="J158" s="65">
        <f>Ergebnisse!$C$35*GRINIX!D158^(Ergebnisse!$C$37)</f>
        <v>661.01062549518633</v>
      </c>
      <c r="K158" s="65">
        <f>Ergebnisse!$C$35*GRINIX!D158^(Ergebnisse!$C$36)</f>
        <v>809.59187972894551</v>
      </c>
      <c r="M158" s="65">
        <f>Ergebnisse!$C$40*D158^(Ergebnisse!$C$43)</f>
        <v>1203.3644767812384</v>
      </c>
      <c r="N158" s="65">
        <f>Ergebnisse!$C$40*D158^(Ergebnisse!$C$42)</f>
        <v>1099.6650698415326</v>
      </c>
      <c r="O158" s="65">
        <f>Ergebnisse!$C$40*D158^(Ergebnisse!$C$41)</f>
        <v>1316.8428312337498</v>
      </c>
    </row>
    <row r="159" spans="3:15" x14ac:dyDescent="0.3">
      <c r="C159" s="65">
        <v>78.5</v>
      </c>
      <c r="D159" s="65">
        <f t="shared" si="2"/>
        <v>78500</v>
      </c>
      <c r="E159" s="65">
        <f>Ergebnisse!$C$30*D159^(Ergebnisse!$C$33)</f>
        <v>633.3850664046206</v>
      </c>
      <c r="F159" s="65">
        <f>Ergebnisse!$C$30*D159^(Ergebnisse!$C$32)</f>
        <v>553.2601418132266</v>
      </c>
      <c r="G159" s="65">
        <f>Ergebnisse!$C$30*D159^(Ergebnisse!$C$31)</f>
        <v>725.11394193261424</v>
      </c>
      <c r="I159" s="65">
        <f>Ergebnisse!$C$35*GRINIX!D159^(Ergebnisse!$C$38)</f>
        <v>738.87134797006479</v>
      </c>
      <c r="J159" s="65">
        <f>Ergebnisse!$C$35*GRINIX!D159^(Ergebnisse!$C$37)</f>
        <v>660.11580213166155</v>
      </c>
      <c r="K159" s="65">
        <f>Ergebnisse!$C$35*GRINIX!D159^(Ergebnisse!$C$36)</f>
        <v>808.58891454679531</v>
      </c>
      <c r="M159" s="65">
        <f>Ergebnisse!$C$40*D159^(Ergebnisse!$C$43)</f>
        <v>1202.0196090387658</v>
      </c>
      <c r="N159" s="65">
        <f>Ergebnisse!$C$40*D159^(Ergebnisse!$C$42)</f>
        <v>1098.3799466441037</v>
      </c>
      <c r="O159" s="65">
        <f>Ergebnisse!$C$40*D159^(Ergebnisse!$C$41)</f>
        <v>1315.4383826181288</v>
      </c>
    </row>
    <row r="160" spans="3:15" x14ac:dyDescent="0.3">
      <c r="C160" s="65">
        <v>79</v>
      </c>
      <c r="D160" s="65">
        <f t="shared" si="2"/>
        <v>79000</v>
      </c>
      <c r="E160" s="65">
        <f>Ergebnisse!$C$30*D160^(Ergebnisse!$C$33)</f>
        <v>632.58930851479352</v>
      </c>
      <c r="F160" s="65">
        <f>Ergebnisse!$C$30*D160^(Ergebnisse!$C$32)</f>
        <v>552.52295071758317</v>
      </c>
      <c r="G160" s="65">
        <f>Ergebnisse!$C$30*D160^(Ergebnisse!$C$31)</f>
        <v>724.25811946365195</v>
      </c>
      <c r="I160" s="65">
        <f>Ergebnisse!$C$35*GRINIX!D160^(Ergebnisse!$C$38)</f>
        <v>737.92432039461585</v>
      </c>
      <c r="J160" s="65">
        <f>Ergebnisse!$C$35*GRINIX!D160^(Ergebnisse!$C$37)</f>
        <v>659.22786005617866</v>
      </c>
      <c r="K160" s="65">
        <f>Ergebnisse!$C$35*GRINIX!D160^(Ergebnisse!$C$36)</f>
        <v>807.59354816132236</v>
      </c>
      <c r="M160" s="65">
        <f>Ergebnisse!$C$40*D160^(Ergebnisse!$C$43)</f>
        <v>1200.6847689263268</v>
      </c>
      <c r="N160" s="65">
        <f>Ergebnisse!$C$40*D160^(Ergebnisse!$C$42)</f>
        <v>1097.104470603248</v>
      </c>
      <c r="O160" s="65">
        <f>Ergebnisse!$C$40*D160^(Ergebnisse!$C$41)</f>
        <v>1314.0443348471381</v>
      </c>
    </row>
    <row r="161" spans="3:15" x14ac:dyDescent="0.3">
      <c r="C161" s="65">
        <v>79.5</v>
      </c>
      <c r="D161" s="65">
        <f t="shared" si="2"/>
        <v>79500</v>
      </c>
      <c r="E161" s="65">
        <f>Ergebnisse!$C$30*D161^(Ergebnisse!$C$33)</f>
        <v>631.79956153008413</v>
      </c>
      <c r="F161" s="65">
        <f>Ergebnisse!$C$30*D161^(Ergebnisse!$C$32)</f>
        <v>551.79138369687246</v>
      </c>
      <c r="G161" s="65">
        <f>Ergebnisse!$C$30*D161^(Ergebnisse!$C$31)</f>
        <v>723.4086970971839</v>
      </c>
      <c r="I161" s="65">
        <f>Ergebnisse!$C$35*GRINIX!D161^(Ergebnisse!$C$38)</f>
        <v>736.98447016229716</v>
      </c>
      <c r="J161" s="65">
        <f>Ergebnisse!$C$35*GRINIX!D161^(Ergebnisse!$C$37)</f>
        <v>658.34670329798212</v>
      </c>
      <c r="K161" s="65">
        <f>Ergebnisse!$C$35*GRINIX!D161^(Ergebnisse!$C$36)</f>
        <v>806.60567545135154</v>
      </c>
      <c r="M161" s="65">
        <f>Ergebnisse!$C$40*D161^(Ergebnisse!$C$43)</f>
        <v>1199.3598189155189</v>
      </c>
      <c r="N161" s="65">
        <f>Ergebnisse!$C$40*D161^(Ergebnisse!$C$42)</f>
        <v>1095.838508925435</v>
      </c>
      <c r="O161" s="65">
        <f>Ergebnisse!$C$40*D161^(Ergebnisse!$C$41)</f>
        <v>1312.6605457948408</v>
      </c>
    </row>
    <row r="162" spans="3:15" x14ac:dyDescent="0.3">
      <c r="C162" s="65">
        <v>80</v>
      </c>
      <c r="D162" s="65">
        <f t="shared" si="2"/>
        <v>80000</v>
      </c>
      <c r="E162" s="65">
        <f>Ergebnisse!$C$30*D162^(Ergebnisse!$C$33)</f>
        <v>631.01574266751015</v>
      </c>
      <c r="F162" s="65">
        <f>Ergebnisse!$C$30*D162^(Ergebnisse!$C$32)</f>
        <v>551.06536287565461</v>
      </c>
      <c r="G162" s="65">
        <f>Ergebnisse!$C$30*D162^(Ergebnisse!$C$31)</f>
        <v>722.56558716806364</v>
      </c>
      <c r="I162" s="65">
        <f>Ergebnisse!$C$35*GRINIX!D162^(Ergebnisse!$C$38)</f>
        <v>736.05169824714517</v>
      </c>
      <c r="J162" s="65">
        <f>Ergebnisse!$C$35*GRINIX!D162^(Ergebnisse!$C$37)</f>
        <v>657.47223781770663</v>
      </c>
      <c r="K162" s="65">
        <f>Ergebnisse!$C$35*GRINIX!D162^(Ergebnisse!$C$36)</f>
        <v>805.62519339951052</v>
      </c>
      <c r="M162" s="65">
        <f>Ergebnisse!$C$40*D162^(Ergebnisse!$C$43)</f>
        <v>1198.0446242140997</v>
      </c>
      <c r="N162" s="65">
        <f>Ergebnisse!$C$40*D162^(Ergebnisse!$C$42)</f>
        <v>1094.5819314656837</v>
      </c>
      <c r="O162" s="65">
        <f>Ergebnisse!$C$40*D162^(Ergebnisse!$C$41)</f>
        <v>1311.2868761558777</v>
      </c>
    </row>
    <row r="163" spans="3:15" x14ac:dyDescent="0.3">
      <c r="C163" s="65">
        <v>80.5</v>
      </c>
      <c r="D163" s="65">
        <f t="shared" si="2"/>
        <v>80500</v>
      </c>
      <c r="E163" s="65">
        <f>Ergebnisse!$C$30*D163^(Ergebnisse!$C$33)</f>
        <v>630.23777079256183</v>
      </c>
      <c r="F163" s="65">
        <f>Ergebnisse!$C$30*D163^(Ergebnisse!$C$32)</f>
        <v>550.3448119349988</v>
      </c>
      <c r="G163" s="65">
        <f>Ergebnisse!$C$30*D163^(Ergebnisse!$C$31)</f>
        <v>721.72870375035166</v>
      </c>
      <c r="I163" s="65">
        <f>Ergebnisse!$C$35*GRINIX!D163^(Ergebnisse!$C$38)</f>
        <v>735.12590759756063</v>
      </c>
      <c r="J163" s="65">
        <f>Ergebnisse!$C$35*GRINIX!D163^(Ergebnisse!$C$37)</f>
        <v>656.60437145672358</v>
      </c>
      <c r="K163" s="65">
        <f>Ergebnisse!$C$35*GRINIX!D163^(Ergebnisse!$C$36)</f>
        <v>804.65200103728978</v>
      </c>
      <c r="M163" s="65">
        <f>Ergebnisse!$C$40*D163^(Ergebnisse!$C$43)</f>
        <v>1196.7390526948577</v>
      </c>
      <c r="N163" s="65">
        <f>Ergebnisse!$C$40*D163^(Ergebnisse!$C$42)</f>
        <v>1093.3346106585795</v>
      </c>
      <c r="O163" s="65">
        <f>Ergebnisse!$C$40*D163^(Ergebnisse!$C$41)</f>
        <v>1309.9231893722783</v>
      </c>
    </row>
    <row r="164" spans="3:15" x14ac:dyDescent="0.3">
      <c r="C164" s="65">
        <v>81</v>
      </c>
      <c r="D164" s="65">
        <f t="shared" si="2"/>
        <v>81000</v>
      </c>
      <c r="E164" s="65">
        <f>Ergebnisse!$C$30*D164^(Ergebnisse!$C$33)</f>
        <v>629.46556637637616</v>
      </c>
      <c r="F164" s="65">
        <f>Ergebnisse!$C$30*D164^(Ergebnisse!$C$32)</f>
        <v>549.62965607193121</v>
      </c>
      <c r="G164" s="65">
        <f>Ergebnisse!$C$30*D164^(Ergebnisse!$C$31)</f>
        <v>720.89796261225956</v>
      </c>
      <c r="I164" s="65">
        <f>Ergebnisse!$C$35*GRINIX!D164^(Ergebnisse!$C$38)</f>
        <v>734.20700308496794</v>
      </c>
      <c r="J164" s="65">
        <f>Ergebnisse!$C$35*GRINIX!D164^(Ergebnisse!$C$37)</f>
        <v>655.74301388812353</v>
      </c>
      <c r="K164" s="65">
        <f>Ergebnisse!$C$35*GRINIX!D164^(Ergebnisse!$C$36)</f>
        <v>803.68599939186595</v>
      </c>
      <c r="M164" s="65">
        <f>Ergebnisse!$C$40*D164^(Ergebnisse!$C$43)</f>
        <v>1195.4429748267494</v>
      </c>
      <c r="N164" s="65">
        <f>Ergebnisse!$C$40*D164^(Ergebnisse!$C$42)</f>
        <v>1092.0964214514961</v>
      </c>
      <c r="O164" s="65">
        <f>Ergebnisse!$C$40*D164^(Ergebnisse!$C$41)</f>
        <v>1308.5693515626067</v>
      </c>
    </row>
    <row r="165" spans="3:15" x14ac:dyDescent="0.3">
      <c r="C165" s="65">
        <v>81.5</v>
      </c>
      <c r="D165" s="65">
        <f t="shared" si="2"/>
        <v>81500</v>
      </c>
      <c r="E165" s="65">
        <f>Ergebnisse!$C$30*D165^(Ergebnisse!$C$33)</f>
        <v>628.6990514542822</v>
      </c>
      <c r="F165" s="65">
        <f>Ergebnisse!$C$30*D165^(Ergebnisse!$C$32)</f>
        <v>548.91982196018625</v>
      </c>
      <c r="G165" s="65">
        <f>Ergebnisse!$C$30*D165^(Ergebnisse!$C$31)</f>
        <v>720.07328117253337</v>
      </c>
      <c r="I165" s="65">
        <f>Ergebnisse!$C$35*GRINIX!D165^(Ergebnisse!$C$38)</f>
        <v>733.29489145411776</v>
      </c>
      <c r="J165" s="65">
        <f>Ergebnisse!$C$35*GRINIX!D165^(Ergebnisse!$C$37)</f>
        <v>654.88807656926713</v>
      </c>
      <c r="K165" s="65">
        <f>Ergebnisse!$C$35*GRINIX!D165^(Ergebnisse!$C$36)</f>
        <v>802.72709143462532</v>
      </c>
      <c r="M165" s="65">
        <f>Ergebnisse!$C$40*D165^(Ergebnisse!$C$43)</f>
        <v>1194.1562636082347</v>
      </c>
      <c r="N165" s="65">
        <f>Ergebnisse!$C$40*D165^(Ergebnisse!$C$42)</f>
        <v>1090.867241239946</v>
      </c>
      <c r="O165" s="65">
        <f>Ergebnisse!$C$40*D165^(Ergebnisse!$C$41)</f>
        <v>1307.2252314533621</v>
      </c>
    </row>
    <row r="166" spans="3:15" x14ac:dyDescent="0.3">
      <c r="C166" s="65">
        <v>82</v>
      </c>
      <c r="D166" s="65">
        <f t="shared" si="2"/>
        <v>82000</v>
      </c>
      <c r="E166" s="65">
        <f>Ergebnisse!$C$30*D166^(Ergebnisse!$C$33)</f>
        <v>627.93814958566236</v>
      </c>
      <c r="F166" s="65">
        <f>Ergebnisse!$C$30*D166^(Ergebnisse!$C$32)</f>
        <v>548.21523771220586</v>
      </c>
      <c r="G166" s="65">
        <f>Ergebnisse!$C$30*D166^(Ergebnisse!$C$31)</f>
        <v>719.25457845822086</v>
      </c>
      <c r="I166" s="65">
        <f>Ergebnisse!$C$35*GRINIX!D166^(Ergebnisse!$C$38)</f>
        <v>732.3894812749752</v>
      </c>
      <c r="J166" s="65">
        <f>Ergebnisse!$C$35*GRINIX!D166^(Ergebnisse!$C$37)</f>
        <v>654.03947269584955</v>
      </c>
      <c r="K166" s="65">
        <f>Ergebnisse!$C$35*GRINIX!D166^(Ergebnisse!$C$36)</f>
        <v>801.77518203132036</v>
      </c>
      <c r="M166" s="65">
        <f>Ergebnisse!$C$40*D166^(Ergebnisse!$C$43)</f>
        <v>1192.8787945027193</v>
      </c>
      <c r="N166" s="65">
        <f>Ergebnisse!$C$40*D166^(Ergebnisse!$C$42)</f>
        <v>1089.6469498049842</v>
      </c>
      <c r="O166" s="65">
        <f>Ergebnisse!$C$40*D166^(Ergebnisse!$C$41)</f>
        <v>1305.8907003125455</v>
      </c>
    </row>
    <row r="167" spans="3:15" x14ac:dyDescent="0.3">
      <c r="C167" s="65">
        <v>82.5</v>
      </c>
      <c r="D167" s="65">
        <f t="shared" si="2"/>
        <v>82500</v>
      </c>
      <c r="E167" s="65">
        <f>Ergebnisse!$C$30*D167^(Ergebnisse!$C$33)</f>
        <v>627.18278581508309</v>
      </c>
      <c r="F167" s="65">
        <f>Ergebnisse!$C$30*D167^(Ergebnisse!$C$32)</f>
        <v>547.51583284234277</v>
      </c>
      <c r="G167" s="65">
        <f>Ergebnisse!$C$30*D167^(Ergebnisse!$C$31)</f>
        <v>718.44177506376514</v>
      </c>
      <c r="I167" s="65">
        <f>Ergebnisse!$C$35*GRINIX!D167^(Ergebnisse!$C$38)</f>
        <v>731.49068289611864</v>
      </c>
      <c r="J167" s="65">
        <f>Ergebnisse!$C$35*GRINIX!D167^(Ergebnisse!$C$37)</f>
        <v>653.19711715741869</v>
      </c>
      <c r="K167" s="65">
        <f>Ergebnisse!$C$35*GRINIX!D167^(Ergebnisse!$C$36)</f>
        <v>800.83017789380028</v>
      </c>
      <c r="M167" s="65">
        <f>Ergebnisse!$C$40*D167^(Ergebnisse!$C$43)</f>
        <v>1191.610445376027</v>
      </c>
      <c r="N167" s="65">
        <f>Ergebnisse!$C$40*D167^(Ergebnisse!$C$42)</f>
        <v>1088.4354292525795</v>
      </c>
      <c r="O167" s="65">
        <f>Ergebnisse!$C$40*D167^(Ergebnisse!$C$41)</f>
        <v>1304.5656318853121</v>
      </c>
    </row>
    <row r="168" spans="3:15" x14ac:dyDescent="0.3">
      <c r="C168" s="65">
        <v>83</v>
      </c>
      <c r="D168" s="65">
        <f t="shared" si="2"/>
        <v>83000</v>
      </c>
      <c r="E168" s="65">
        <f>Ergebnisse!$C$30*D168^(Ergebnisse!$C$33)</f>
        <v>626.43288663464205</v>
      </c>
      <c r="F168" s="65">
        <f>Ergebnisse!$C$30*D168^(Ergebnisse!$C$32)</f>
        <v>546.82153823121951</v>
      </c>
      <c r="G168" s="65">
        <f>Ergebnisse!$C$30*D168^(Ergebnisse!$C$31)</f>
        <v>717.63479311138462</v>
      </c>
      <c r="I168" s="65">
        <f>Ergebnisse!$C$35*GRINIX!D168^(Ergebnisse!$C$38)</f>
        <v>730.5984083996135</v>
      </c>
      <c r="J168" s="65">
        <f>Ergebnisse!$C$35*GRINIX!D168^(Ergebnisse!$C$37)</f>
        <v>652.3609264942927</v>
      </c>
      <c r="K168" s="65">
        <f>Ergebnisse!$C$35*GRINIX!D168^(Ergebnisse!$C$36)</f>
        <v>799.89198753325525</v>
      </c>
      <c r="M168" s="65">
        <f>Ergebnisse!$C$40*D168^(Ergebnisse!$C$43)</f>
        <v>1190.351096435824</v>
      </c>
      <c r="N168" s="65">
        <f>Ergebnisse!$C$40*D168^(Ergebnisse!$C$42)</f>
        <v>1087.2325639548824</v>
      </c>
      <c r="O168" s="65">
        <f>Ergebnisse!$C$40*D168^(Ergebnisse!$C$41)</f>
        <v>1303.24990233163</v>
      </c>
    </row>
    <row r="169" spans="3:15" x14ac:dyDescent="0.3">
      <c r="C169" s="65">
        <v>83.5</v>
      </c>
      <c r="D169" s="65">
        <f t="shared" si="2"/>
        <v>83500</v>
      </c>
      <c r="E169" s="65">
        <f>Ergebnisse!$C$30*D169^(Ergebnisse!$C$33)</f>
        <v>625.6883799474947</v>
      </c>
      <c r="F169" s="65">
        <f>Ergebnisse!$C$30*D169^(Ergebnisse!$C$32)</f>
        <v>546.13228609120495</v>
      </c>
      <c r="G169" s="65">
        <f>Ergebnisse!$C$30*D169^(Ergebnisse!$C$31)</f>
        <v>716.83355621268288</v>
      </c>
      <c r="I169" s="65">
        <f>Ergebnisse!$C$35*GRINIX!D169^(Ergebnisse!$C$38)</f>
        <v>729.7125715572862</v>
      </c>
      <c r="J169" s="65">
        <f>Ergebnisse!$C$35*GRINIX!D169^(Ergebnisse!$C$37)</f>
        <v>651.53081885582753</v>
      </c>
      <c r="K169" s="65">
        <f>Ergebnisse!$C$35*GRINIX!D169^(Ergebnisse!$C$36)</f>
        <v>798.96052121491823</v>
      </c>
      <c r="M169" s="65">
        <f>Ergebnisse!$C$40*D169^(Ergebnisse!$C$43)</f>
        <v>1189.1006301729308</v>
      </c>
      <c r="N169" s="65">
        <f>Ergebnisse!$C$40*D169^(Ergebnisse!$C$42)</f>
        <v>1086.0382404933239</v>
      </c>
      <c r="O169" s="65">
        <f>Ergebnisse!$C$40*D169^(Ergebnisse!$C$41)</f>
        <v>1301.9433901658754</v>
      </c>
    </row>
    <row r="170" spans="3:15" x14ac:dyDescent="0.3">
      <c r="C170" s="65">
        <v>84</v>
      </c>
      <c r="D170" s="65">
        <f t="shared" si="2"/>
        <v>84000</v>
      </c>
      <c r="E170" s="65">
        <f>Ergebnisse!$C$30*D170^(Ergebnisse!$C$33)</f>
        <v>624.9491950325089</v>
      </c>
      <c r="F170" s="65">
        <f>Ergebnisse!$C$30*D170^(Ergebnisse!$C$32)</f>
        <v>545.44800993296019</v>
      </c>
      <c r="G170" s="65">
        <f>Ergebnisse!$C$30*D170^(Ergebnisse!$C$31)</f>
        <v>716.03798943144773</v>
      </c>
      <c r="I170" s="65">
        <f>Ergebnisse!$C$35*GRINIX!D170^(Ergebnisse!$C$38)</f>
        <v>728.83308778836079</v>
      </c>
      <c r="J170" s="65">
        <f>Ergebnisse!$C$35*GRINIX!D170^(Ergebnisse!$C$37)</f>
        <v>650.70671395997863</v>
      </c>
      <c r="K170" s="65">
        <f>Ergebnisse!$C$35*GRINIX!D170^(Ergebnisse!$C$36)</f>
        <v>798.03569091417057</v>
      </c>
      <c r="M170" s="65">
        <f>Ergebnisse!$C$40*D170^(Ergebnisse!$C$43)</f>
        <v>1187.8589313044388</v>
      </c>
      <c r="N170" s="65">
        <f>Ergebnisse!$C$40*D170^(Ergebnisse!$C$42)</f>
        <v>1084.8523476034716</v>
      </c>
      <c r="O170" s="65">
        <f>Ergebnisse!$C$40*D170^(Ergebnisse!$C$41)</f>
        <v>1300.6459761982894</v>
      </c>
    </row>
    <row r="171" spans="3:15" x14ac:dyDescent="0.3">
      <c r="C171" s="65">
        <v>84.5</v>
      </c>
      <c r="D171" s="65">
        <f t="shared" si="2"/>
        <v>84500</v>
      </c>
      <c r="E171" s="65">
        <f>Ergebnisse!$C$30*D171^(Ergebnisse!$C$33)</f>
        <v>624.21526251000989</v>
      </c>
      <c r="F171" s="65">
        <f>Ergebnisse!$C$30*D171^(Ergebnisse!$C$32)</f>
        <v>544.76864453302244</v>
      </c>
      <c r="G171" s="65">
        <f>Ergebnisse!$C$30*D171^(Ergebnisse!$C$31)</f>
        <v>715.24801924759367</v>
      </c>
      <c r="I171" s="65">
        <f>Ergebnisse!$C$35*GRINIX!D171^(Ergebnisse!$C$38)</f>
        <v>727.95987411839917</v>
      </c>
      <c r="J171" s="65">
        <f>Ergebnisse!$C$35*GRINIX!D171^(Ergebnisse!$C$37)</f>
        <v>649.88853305411681</v>
      </c>
      <c r="K171" s="65">
        <f>Ergebnisse!$C$35*GRINIX!D171^(Ergebnisse!$C$36)</f>
        <v>797.11741027399933</v>
      </c>
      <c r="M171" s="65">
        <f>Ergebnisse!$C$40*D171^(Ergebnisse!$C$43)</f>
        <v>1186.62588671858</v>
      </c>
      <c r="N171" s="65">
        <f>Ergebnisse!$C$40*D171^(Ergebnisse!$C$42)</f>
        <v>1083.6747761215815</v>
      </c>
      <c r="O171" s="65">
        <f>Ergebnisse!$C$40*D171^(Ergebnisse!$C$41)</f>
        <v>1299.3575434782269</v>
      </c>
    </row>
    <row r="172" spans="3:15" x14ac:dyDescent="0.3">
      <c r="C172" s="65">
        <v>85</v>
      </c>
      <c r="D172" s="65">
        <f t="shared" si="2"/>
        <v>85000</v>
      </c>
      <c r="E172" s="65">
        <f>Ergebnisse!$C$30*D172^(Ergebnisse!$C$33)</f>
        <v>623.4865143085766</v>
      </c>
      <c r="F172" s="65">
        <f>Ergebnisse!$C$30*D172^(Ergebnisse!$C$32)</f>
        <v>544.09412590238151</v>
      </c>
      <c r="G172" s="65">
        <f>Ergebnisse!$C$30*D172^(Ergebnisse!$C$31)</f>
        <v>714.4635735222106</v>
      </c>
      <c r="I172" s="65">
        <f>Ergebnisse!$C$35*GRINIX!D172^(Ergebnisse!$C$38)</f>
        <v>727.09284913950489</v>
      </c>
      <c r="J172" s="65">
        <f>Ergebnisse!$C$35*GRINIX!D172^(Ergebnisse!$C$37)</f>
        <v>649.07619887704527</v>
      </c>
      <c r="K172" s="65">
        <f>Ergebnisse!$C$35*GRINIX!D172^(Ergebnisse!$C$36)</f>
        <v>796.20559456376066</v>
      </c>
      <c r="M172" s="65">
        <f>Ergebnisse!$C$40*D172^(Ergebnisse!$C$43)</f>
        <v>1185.4013854212751</v>
      </c>
      <c r="N172" s="65">
        <f>Ergebnisse!$C$40*D172^(Ergebnisse!$C$42)</f>
        <v>1082.5054189327855</v>
      </c>
      <c r="O172" s="65">
        <f>Ergebnisse!$C$40*D172^(Ergebnisse!$C$41)</f>
        <v>1298.0779772391397</v>
      </c>
    </row>
    <row r="173" spans="3:15" x14ac:dyDescent="0.3">
      <c r="C173" s="65">
        <v>85.5</v>
      </c>
      <c r="D173" s="65">
        <f t="shared" si="2"/>
        <v>85500</v>
      </c>
      <c r="E173" s="65">
        <f>Ergebnisse!$C$30*D173^(Ergebnisse!$C$33)</f>
        <v>622.76288363284664</v>
      </c>
      <c r="F173" s="65">
        <f>Ergebnisse!$C$30*D173^(Ergebnisse!$C$32)</f>
        <v>543.42439125601629</v>
      </c>
      <c r="G173" s="65">
        <f>Ergebnisse!$C$30*D173^(Ergebnisse!$C$31)</f>
        <v>713.68458146366811</v>
      </c>
      <c r="I173" s="65">
        <f>Ergebnisse!$C$35*GRINIX!D173^(Ergebnisse!$C$38)</f>
        <v>726.23193297173475</v>
      </c>
      <c r="J173" s="65">
        <f>Ergebnisse!$C$35*GRINIX!D173^(Ergebnisse!$C$37)</f>
        <v>648.26963562217804</v>
      </c>
      <c r="K173" s="65">
        <f>Ergebnisse!$C$35*GRINIX!D173^(Ergebnisse!$C$36)</f>
        <v>795.30016063919243</v>
      </c>
      <c r="M173" s="65">
        <f>Ergebnisse!$C$40*D173^(Ergebnisse!$C$43)</f>
        <v>1184.1853184843026</v>
      </c>
      <c r="N173" s="65">
        <f>Ergebnisse!$C$40*D173^(Ergebnisse!$C$42)</f>
        <v>1081.3441709208478</v>
      </c>
      <c r="O173" s="65">
        <f>Ergebnisse!$C$40*D173^(Ergebnisse!$C$41)</f>
        <v>1296.8071648452196</v>
      </c>
    </row>
    <row r="174" spans="3:15" x14ac:dyDescent="0.3">
      <c r="C174" s="65">
        <v>86</v>
      </c>
      <c r="D174" s="65">
        <f t="shared" si="2"/>
        <v>86000</v>
      </c>
      <c r="E174" s="65">
        <f>Ergebnisse!$C$30*D174^(Ergebnisse!$C$33)</f>
        <v>622.04430493230029</v>
      </c>
      <c r="F174" s="65">
        <f>Ergebnisse!$C$30*D174^(Ergebnisse!$C$32)</f>
        <v>542.7593789833586</v>
      </c>
      <c r="G174" s="65">
        <f>Ergebnisse!$C$30*D174^(Ergebnisse!$C$31)</f>
        <v>712.910973594751</v>
      </c>
      <c r="I174" s="65">
        <f>Ergebnisse!$C$35*GRINIX!D174^(Ergebnisse!$C$38)</f>
        <v>725.37704722568594</v>
      </c>
      <c r="J174" s="65">
        <f>Ergebnisse!$C$35*GRINIX!D174^(Ergebnisse!$C$37)</f>
        <v>647.46876890183682</v>
      </c>
      <c r="K174" s="65">
        <f>Ergebnisse!$C$35*GRINIX!D174^(Ergebnisse!$C$36)</f>
        <v>794.40102690364517</v>
      </c>
      <c r="M174" s="65">
        <f>Ergebnisse!$C$40*D174^(Ergebnisse!$C$43)</f>
        <v>1182.9775789950349</v>
      </c>
      <c r="N174" s="65">
        <f>Ergebnisse!$C$40*D174^(Ergebnisse!$C$42)</f>
        <v>1080.1909289194448</v>
      </c>
      <c r="O174" s="65">
        <f>Ergebnisse!$C$40*D174^(Ergebnisse!$C$41)</f>
        <v>1295.5449957396524</v>
      </c>
    </row>
    <row r="175" spans="3:15" x14ac:dyDescent="0.3">
      <c r="C175" s="65">
        <v>86.5</v>
      </c>
      <c r="D175" s="65">
        <f t="shared" si="2"/>
        <v>86500</v>
      </c>
      <c r="E175" s="65">
        <f>Ergebnisse!$C$30*D175^(Ergebnisse!$C$33)</f>
        <v>621.33071387098187</v>
      </c>
      <c r="F175" s="65">
        <f>Ergebnisse!$C$30*D175^(Ergebnisse!$C$32)</f>
        <v>542.09902861964565</v>
      </c>
      <c r="G175" s="65">
        <f>Ergebnisse!$C$30*D175^(Ergebnisse!$C$31)</f>
        <v>712.14268172077948</v>
      </c>
      <c r="I175" s="65">
        <f>Ergebnisse!$C$35*GRINIX!D175^(Ergebnisse!$C$38)</f>
        <v>724.52811496620643</v>
      </c>
      <c r="J175" s="65">
        <f>Ergebnisse!$C$35*GRINIX!D175^(Ergebnisse!$C$37)</f>
        <v>646.67352571262506</v>
      </c>
      <c r="K175" s="65">
        <f>Ergebnisse!$C$35*GRINIX!D175^(Ergebnisse!$C$36)</f>
        <v>793.50811327047143</v>
      </c>
      <c r="M175" s="65">
        <f>Ergebnisse!$C$40*D175^(Ergebnisse!$C$43)</f>
        <v>1181.7780620076765</v>
      </c>
      <c r="N175" s="65">
        <f>Ergebnisse!$C$40*D175^(Ergebnisse!$C$42)</f>
        <v>1079.0455916649053</v>
      </c>
      <c r="O175" s="65">
        <f>Ergebnisse!$C$40*D175^(Ergebnisse!$C$41)</f>
        <v>1294.2913613944215</v>
      </c>
    </row>
    <row r="176" spans="3:15" x14ac:dyDescent="0.3">
      <c r="C176" s="65">
        <v>87</v>
      </c>
      <c r="D176" s="65">
        <f t="shared" si="2"/>
        <v>87000</v>
      </c>
      <c r="E176" s="65">
        <f>Ergebnisse!$C$30*D176^(Ergebnisse!$C$33)</f>
        <v>620.62204729812845</v>
      </c>
      <c r="F176" s="65">
        <f>Ergebnisse!$C$30*D176^(Ergebnisse!$C$32)</f>
        <v>541.4432808181333</v>
      </c>
      <c r="G176" s="65">
        <f>Ergebnisse!$C$30*D176^(Ergebnisse!$C$31)</f>
        <v>711.37963889868001</v>
      </c>
      <c r="I176" s="65">
        <f>Ergebnisse!$C$35*GRINIX!D176^(Ergebnisse!$C$38)</f>
        <v>723.685060677195</v>
      </c>
      <c r="J176" s="65">
        <f>Ergebnisse!$C$35*GRINIX!D176^(Ergebnisse!$C$37)</f>
        <v>645.88383440184407</v>
      </c>
      <c r="K176" s="65">
        <f>Ergebnisse!$C$35*GRINIX!D176^(Ergebnisse!$C$36)</f>
        <v>792.62134112654871</v>
      </c>
      <c r="M176" s="65">
        <f>Ergebnisse!$C$40*D176^(Ergebnisse!$C$43)</f>
        <v>1180.5866644959613</v>
      </c>
      <c r="N176" s="65">
        <f>Ergebnisse!$C$40*D176^(Ergebnisse!$C$42)</f>
        <v>1077.9080597503607</v>
      </c>
      <c r="O176" s="65">
        <f>Ergebnisse!$C$40*D176^(Ergebnisse!$C$41)</f>
        <v>1293.0461552616039</v>
      </c>
    </row>
    <row r="177" spans="3:15" x14ac:dyDescent="0.3">
      <c r="C177" s="65">
        <v>87.5</v>
      </c>
      <c r="D177" s="65">
        <f t="shared" si="2"/>
        <v>87500</v>
      </c>
      <c r="E177" s="65">
        <f>Ergebnisse!$C$30*D177^(Ergebnisse!$C$33)</f>
        <v>619.9182432196734</v>
      </c>
      <c r="F177" s="65">
        <f>Ergebnisse!$C$30*D177^(Ergebnisse!$C$32)</f>
        <v>540.79207732313932</v>
      </c>
      <c r="G177" s="65">
        <f>Ergebnisse!$C$30*D177^(Ergebnisse!$C$31)</f>
        <v>710.62177940697927</v>
      </c>
      <c r="I177" s="65">
        <f>Ergebnisse!$C$35*GRINIX!D177^(Ergebnisse!$C$38)</f>
        <v>722.84781022744994</v>
      </c>
      <c r="J177" s="65">
        <f>Ergebnisse!$C$35*GRINIX!D177^(Ergebnisse!$C$37)</f>
        <v>645.09962463490854</v>
      </c>
      <c r="K177" s="65">
        <f>Ergebnisse!$C$35*GRINIX!D177^(Ergebnisse!$C$36)</f>
        <v>791.74063329688045</v>
      </c>
      <c r="M177" s="65">
        <f>Ergebnisse!$C$40*D177^(Ergebnisse!$C$43)</f>
        <v>1179.4032853072479</v>
      </c>
      <c r="N177" s="65">
        <f>Ergebnisse!$C$40*D177^(Ergebnisse!$C$42)</f>
        <v>1076.7782355812606</v>
      </c>
      <c r="O177" s="65">
        <f>Ergebnisse!$C$40*D177^(Ergebnisse!$C$41)</f>
        <v>1291.8092727261076</v>
      </c>
    </row>
    <row r="178" spans="3:15" x14ac:dyDescent="0.3">
      <c r="C178" s="65">
        <v>88</v>
      </c>
      <c r="D178" s="65">
        <f t="shared" si="2"/>
        <v>88000</v>
      </c>
      <c r="E178" s="65">
        <f>Ergebnisse!$C$30*D178^(Ergebnisse!$C$33)</f>
        <v>619.21924077059327</v>
      </c>
      <c r="F178" s="65">
        <f>Ergebnisse!$C$30*D178^(Ergebnisse!$C$32)</f>
        <v>540.14536094388507</v>
      </c>
      <c r="G178" s="65">
        <f>Ergebnisse!$C$30*D178^(Ergebnisse!$C$31)</f>
        <v>709.86903871668051</v>
      </c>
      <c r="I178" s="65">
        <f>Ergebnisse!$C$35*GRINIX!D178^(Ergebnisse!$C$38)</f>
        <v>722.01629083752903</v>
      </c>
      <c r="J178" s="65">
        <f>Ergebnisse!$C$35*GRINIX!D178^(Ergebnisse!$C$37)</f>
        <v>644.32082736373104</v>
      </c>
      <c r="K178" s="65">
        <f>Ergebnisse!$C$35*GRINIX!D178^(Ergebnisse!$C$36)</f>
        <v>790.86591401024828</v>
      </c>
      <c r="M178" s="65">
        <f>Ergebnisse!$C$40*D178^(Ergebnisse!$C$43)</f>
        <v>1178.2278251179698</v>
      </c>
      <c r="N178" s="65">
        <f>Ergebnisse!$C$40*D178^(Ergebnisse!$C$42)</f>
        <v>1075.6560233321952</v>
      </c>
      <c r="O178" s="65">
        <f>Ergebnisse!$C$40*D178^(Ergebnisse!$C$41)</f>
        <v>1290.5806110598016</v>
      </c>
    </row>
    <row r="179" spans="3:15" x14ac:dyDescent="0.3">
      <c r="C179" s="65">
        <v>88.5</v>
      </c>
      <c r="D179" s="65">
        <f t="shared" si="2"/>
        <v>88500</v>
      </c>
      <c r="E179" s="65">
        <f>Ergebnisse!$C$30*D179^(Ergebnisse!$C$33)</f>
        <v>618.52498018806921</v>
      </c>
      <c r="F179" s="65">
        <f>Ergebnisse!$C$30*D179^(Ergebnisse!$C$32)</f>
        <v>539.50307552910988</v>
      </c>
      <c r="G179" s="65">
        <f>Ergebnisse!$C$30*D179^(Ergebnisse!$C$31)</f>
        <v>709.12135346299624</v>
      </c>
      <c r="I179" s="65">
        <f>Ergebnisse!$C$35*GRINIX!D179^(Ergebnisse!$C$38)</f>
        <v>721.19043104758532</v>
      </c>
      <c r="J179" s="65">
        <f>Ergebnisse!$C$35*GRINIX!D179^(Ergebnisse!$C$37)</f>
        <v>643.54737479603932</v>
      </c>
      <c r="K179" s="65">
        <f>Ergebnisse!$C$35*GRINIX!D179^(Ergebnisse!$C$36)</f>
        <v>789.99710886587297</v>
      </c>
      <c r="M179" s="65">
        <f>Ergebnisse!$C$40*D179^(Ergebnisse!$C$43)</f>
        <v>1177.0601863903901</v>
      </c>
      <c r="N179" s="65">
        <f>Ergebnisse!$C$40*D179^(Ergebnisse!$C$42)</f>
        <v>1074.541328904992</v>
      </c>
      <c r="O179" s="65">
        <f>Ergebnisse!$C$40*D179^(Ergebnisse!$C$41)</f>
        <v>1289.3600693769858</v>
      </c>
    </row>
    <row r="180" spans="3:15" x14ac:dyDescent="0.3">
      <c r="C180" s="65">
        <v>89</v>
      </c>
      <c r="D180" s="65">
        <f t="shared" si="2"/>
        <v>89000</v>
      </c>
      <c r="E180" s="65">
        <f>Ergebnisse!$C$30*D180^(Ergebnisse!$C$33)</f>
        <v>617.83540278543171</v>
      </c>
      <c r="F180" s="65">
        <f>Ergebnisse!$C$30*D180^(Ergebnisse!$C$32)</f>
        <v>538.8651659424296</v>
      </c>
      <c r="G180" s="65">
        <f>Ergebnisse!$C$30*D180^(Ergebnisse!$C$31)</f>
        <v>708.37866141790698</v>
      </c>
      <c r="I180" s="65">
        <f>Ergebnisse!$C$35*GRINIX!D180^(Ergebnisse!$C$38)</f>
        <v>720.37016068614571</v>
      </c>
      <c r="J180" s="65">
        <f>Ergebnisse!$C$35*GRINIX!D180^(Ergebnisse!$C$37)</f>
        <v>642.7792003655926</v>
      </c>
      <c r="K180" s="65">
        <f>Ergebnisse!$C$35*GRINIX!D180^(Ergebnisse!$C$36)</f>
        <v>789.13414480105155</v>
      </c>
      <c r="M180" s="65">
        <f>Ergebnisse!$C$40*D180^(Ergebnisse!$C$43)</f>
        <v>1175.9002733306172</v>
      </c>
      <c r="N180" s="65">
        <f>Ergebnisse!$C$40*D180^(Ergebnisse!$C$42)</f>
        <v>1073.4340598880278</v>
      </c>
      <c r="O180" s="65">
        <f>Ergebnisse!$C$40*D180^(Ergebnisse!$C$41)</f>
        <v>1288.1475485911608</v>
      </c>
    </row>
    <row r="181" spans="3:15" x14ac:dyDescent="0.3">
      <c r="C181" s="65">
        <v>89.5</v>
      </c>
      <c r="D181" s="65">
        <f t="shared" si="2"/>
        <v>89500</v>
      </c>
      <c r="E181" s="65">
        <f>Ergebnisse!$C$30*D181^(Ergebnisse!$C$33)</f>
        <v>617.15045092686637</v>
      </c>
      <c r="F181" s="65">
        <f>Ergebnisse!$C$30*D181^(Ergebnisse!$C$32)</f>
        <v>538.23157803841423</v>
      </c>
      <c r="G181" s="65">
        <f>Ergebnisse!$C$30*D181^(Ergebnisse!$C$31)</f>
        <v>707.6409014635168</v>
      </c>
      <c r="I181" s="65">
        <f>Ergebnisse!$C$35*GRINIX!D181^(Ergebnisse!$C$38)</f>
        <v>719.5554108397979</v>
      </c>
      <c r="J181" s="65">
        <f>Ergebnisse!$C$35*GRINIX!D181^(Ergebnisse!$C$37)</f>
        <v>642.01623870326989</v>
      </c>
      <c r="K181" s="65">
        <f>Ergebnisse!$C$35*GRINIX!D181^(Ergebnisse!$C$36)</f>
        <v>788.27695005973339</v>
      </c>
      <c r="M181" s="65">
        <f>Ergebnisse!$C$40*D181^(Ergebnisse!$C$43)</f>
        <v>1174.747991847838</v>
      </c>
      <c r="N181" s="65">
        <f>Ergebnisse!$C$40*D181^(Ergebnisse!$C$42)</f>
        <v>1072.3341255167293</v>
      </c>
      <c r="O181" s="65">
        <f>Ergebnisse!$C$40*D181^(Ergebnisse!$C$41)</f>
        <v>1286.9429513730402</v>
      </c>
    </row>
    <row r="182" spans="3:15" x14ac:dyDescent="0.3">
      <c r="C182" s="65">
        <v>90</v>
      </c>
      <c r="D182" s="65">
        <f t="shared" si="2"/>
        <v>90000</v>
      </c>
      <c r="E182" s="65">
        <f>Ergebnisse!$C$30*D182^(Ergebnisse!$C$33)</f>
        <v>616.47006800285033</v>
      </c>
      <c r="F182" s="65">
        <f>Ergebnisse!$C$30*D182^(Ergebnisse!$C$32)</f>
        <v>537.6022586393583</v>
      </c>
      <c r="G182" s="65">
        <f>Ergebnisse!$C$30*D182^(Ergebnisse!$C$31)</f>
        <v>706.90801356617737</v>
      </c>
      <c r="I182" s="65">
        <f>Ergebnisse!$C$35*GRINIX!D182^(Ergebnisse!$C$38)</f>
        <v>718.74611382375804</v>
      </c>
      <c r="J182" s="65">
        <f>Ergebnisse!$C$35*GRINIX!D182^(Ergebnisse!$C$37)</f>
        <v>641.25842560899457</v>
      </c>
      <c r="K182" s="65">
        <f>Ergebnisse!$C$35*GRINIX!D182^(Ergebnisse!$C$36)</f>
        <v>787.42545416200892</v>
      </c>
      <c r="M182" s="65">
        <f>Ergebnisse!$C$40*D182^(Ergebnisse!$C$43)</f>
        <v>1173.6032495147226</v>
      </c>
      <c r="N182" s="65">
        <f>Ergebnisse!$C$40*D182^(Ergebnisse!$C$42)</f>
        <v>1071.2414366352077</v>
      </c>
      <c r="O182" s="65">
        <f>Ergebnisse!$C$40*D182^(Ergebnisse!$C$41)</f>
        <v>1285.7461821097816</v>
      </c>
    </row>
    <row r="183" spans="3:15" x14ac:dyDescent="0.3">
      <c r="C183" s="65">
        <v>90.5</v>
      </c>
      <c r="D183" s="65">
        <f t="shared" si="2"/>
        <v>90500</v>
      </c>
      <c r="E183" s="65">
        <f>Ergebnisse!$C$30*D183^(Ergebnisse!$C$33)</f>
        <v>615.79419840629714</v>
      </c>
      <c r="F183" s="65">
        <f>Ergebnisse!$C$30*D183^(Ergebnisse!$C$32)</f>
        <v>536.97715551272529</v>
      </c>
      <c r="G183" s="65">
        <f>Ergebnisse!$C$30*D183^(Ergebnisse!$C$31)</f>
        <v>706.17993875135699</v>
      </c>
      <c r="I183" s="65">
        <f>Ergebnisse!$C$35*GRINIX!D183^(Ergebnisse!$C$38)</f>
        <v>717.94220315328255</v>
      </c>
      <c r="J183" s="65">
        <f>Ergebnisse!$C$35*GRINIX!D183^(Ergebnisse!$C$37)</f>
        <v>640.50569802447092</v>
      </c>
      <c r="K183" s="65">
        <f>Ergebnisse!$C$35*GRINIX!D183^(Ergebnisse!$C$36)</f>
        <v>786.57958787447069</v>
      </c>
      <c r="M183" s="65">
        <f>Ergebnisse!$C$40*D183^(Ergebnisse!$C$43)</f>
        <v>1172.4659555289684</v>
      </c>
      <c r="N183" s="65">
        <f>Ergebnisse!$C$40*D183^(Ergebnisse!$C$42)</f>
        <v>1070.1559056589988</v>
      </c>
      <c r="O183" s="65">
        <f>Ergebnisse!$C$40*D183^(Ergebnisse!$C$41)</f>
        <v>1284.5571468653766</v>
      </c>
    </row>
    <row r="184" spans="3:15" x14ac:dyDescent="0.3">
      <c r="C184" s="65">
        <v>91</v>
      </c>
      <c r="D184" s="65">
        <f t="shared" si="2"/>
        <v>91000</v>
      </c>
      <c r="E184" s="65">
        <f>Ergebnisse!$C$30*D184^(Ergebnisse!$C$33)</f>
        <v>615.12278750938083</v>
      </c>
      <c r="F184" s="65">
        <f>Ergebnisse!$C$30*D184^(Ergebnisse!$C$32)</f>
        <v>536.35621734923279</v>
      </c>
      <c r="G184" s="65">
        <f>Ergebnisse!$C$30*D184^(Ergebnisse!$C$31)</f>
        <v>705.45661907922386</v>
      </c>
      <c r="I184" s="65">
        <f>Ergebnisse!$C$35*GRINIX!D184^(Ergebnisse!$C$38)</f>
        <v>717.1436135158998</v>
      </c>
      <c r="J184" s="65">
        <f>Ergebnisse!$C$35*GRINIX!D184^(Ergebnisse!$C$37)</f>
        <v>639.7579940067011</v>
      </c>
      <c r="K184" s="65">
        <f>Ergebnisse!$C$35*GRINIX!D184^(Ergebnisse!$C$36)</f>
        <v>785.73928318142657</v>
      </c>
      <c r="M184" s="65">
        <f>Ergebnisse!$C$40*D184^(Ergebnisse!$C$43)</f>
        <v>1171.3360206759351</v>
      </c>
      <c r="N184" s="65">
        <f>Ergebnisse!$C$40*D184^(Ergebnisse!$C$42)</f>
        <v>1069.0774465388613</v>
      </c>
      <c r="O184" s="65">
        <f>Ergebnisse!$C$40*D184^(Ergebnisse!$C$41)</f>
        <v>1283.3757533421697</v>
      </c>
    </row>
    <row r="185" spans="3:15" x14ac:dyDescent="0.3">
      <c r="C185" s="65">
        <v>91.5</v>
      </c>
      <c r="D185" s="65">
        <f t="shared" si="2"/>
        <v>91500</v>
      </c>
      <c r="E185" s="65">
        <f>Ergebnisse!$C$30*D185^(Ergebnisse!$C$33)</f>
        <v>614.45578164102437</v>
      </c>
      <c r="F185" s="65">
        <f>Ergebnisse!$C$30*D185^(Ergebnisse!$C$32)</f>
        <v>535.73939374156851</v>
      </c>
      <c r="G185" s="65">
        <f>Ergebnisse!$C$30*D185^(Ergebnisse!$C$31)</f>
        <v>704.73799762092688</v>
      </c>
      <c r="I185" s="65">
        <f>Ergebnisse!$C$35*GRINIX!D185^(Ergebnisse!$C$38)</f>
        <v>716.35028074443642</v>
      </c>
      <c r="J185" s="65">
        <f>Ergebnisse!$C$35*GRINIX!D185^(Ergebnisse!$C$37)</f>
        <v>639.01525270226148</v>
      </c>
      <c r="K185" s="65">
        <f>Ergebnisse!$C$35*GRINIX!D185^(Ergebnisse!$C$36)</f>
        <v>784.9044732569306</v>
      </c>
      <c r="M185" s="65">
        <f>Ergebnisse!$C$40*D185^(Ergebnisse!$C$43)</f>
        <v>1170.2133572923428</v>
      </c>
      <c r="N185" s="65">
        <f>Ergebnisse!$C$40*D185^(Ergebnisse!$C$42)</f>
        <v>1068.0059747256093</v>
      </c>
      <c r="O185" s="65">
        <f>Ergebnisse!$C$40*D185^(Ergebnisse!$C$41)</f>
        <v>1282.2019108434674</v>
      </c>
    </row>
    <row r="186" spans="3:15" x14ac:dyDescent="0.3">
      <c r="C186" s="65">
        <v>92</v>
      </c>
      <c r="D186" s="65">
        <f t="shared" si="2"/>
        <v>92000</v>
      </c>
      <c r="E186" s="65">
        <f>Ergebnisse!$C$30*D186^(Ergebnisse!$C$33)</f>
        <v>613.79312806502264</v>
      </c>
      <c r="F186" s="65">
        <f>Ergebnisse!$C$30*D186^(Ergebnisse!$C$32)</f>
        <v>535.1266351637081</v>
      </c>
      <c r="G186" s="65">
        <f>Ergebnisse!$C$30*D186^(Ergebnisse!$C$31)</f>
        <v>704.02401843554469</v>
      </c>
      <c r="I186" s="65">
        <f>Ergebnisse!$C$35*GRINIX!D186^(Ergebnisse!$C$38)</f>
        <v>715.5621417908028</v>
      </c>
      <c r="J186" s="65">
        <f>Ergebnisse!$C$35*GRINIX!D186^(Ergebnisse!$C$37)</f>
        <v>638.27741432230471</v>
      </c>
      <c r="K186" s="65">
        <f>Ergebnisse!$C$35*GRINIX!D186^(Ergebnisse!$C$36)</f>
        <v>784.07509243760455</v>
      </c>
      <c r="M186" s="65">
        <f>Ergebnisse!$C$40*D186^(Ergebnisse!$C$43)</f>
        <v>1169.0978792309918</v>
      </c>
      <c r="N186" s="65">
        <f>Ergebnisse!$C$40*D186^(Ergebnisse!$C$42)</f>
        <v>1066.9414071359322</v>
      </c>
      <c r="O186" s="65">
        <f>Ergebnisse!$C$40*D186^(Ergebnisse!$C$41)</f>
        <v>1281.0355302371995</v>
      </c>
    </row>
    <row r="187" spans="3:15" x14ac:dyDescent="0.3">
      <c r="C187" s="65">
        <v>92.5</v>
      </c>
      <c r="D187" s="65">
        <f t="shared" si="2"/>
        <v>92500</v>
      </c>
      <c r="E187" s="65">
        <f>Ergebnisse!$C$30*D187^(Ergebnisse!$C$33)</f>
        <v>613.13477495878237</v>
      </c>
      <c r="F187" s="65">
        <f>Ergebnisse!$C$30*D187^(Ergebnisse!$C$32)</f>
        <v>534.51789295081653</v>
      </c>
      <c r="G187" s="65">
        <f>Ergebnisse!$C$30*D187^(Ergebnisse!$C$31)</f>
        <v>703.31462654768063</v>
      </c>
      <c r="I187" s="65">
        <f>Ergebnisse!$C$35*GRINIX!D187^(Ergebnisse!$C$38)</f>
        <v>714.77913470051965</v>
      </c>
      <c r="J187" s="65">
        <f>Ergebnisse!$C$35*GRINIX!D187^(Ergebnisse!$C$37)</f>
        <v>637.54442011827257</v>
      </c>
      <c r="K187" s="65">
        <f>Ergebnisse!$C$35*GRINIX!D187^(Ergebnisse!$C$36)</f>
        <v>783.25107619622213</v>
      </c>
      <c r="M187" s="65">
        <f>Ergebnisse!$C$40*D187^(Ergebnisse!$C$43)</f>
        <v>1167.9895018264715</v>
      </c>
      <c r="N187" s="65">
        <f>Ergebnisse!$C$40*D187^(Ergebnisse!$C$42)</f>
        <v>1065.8836621191781</v>
      </c>
      <c r="O187" s="65">
        <f>Ergebnisse!$C$40*D187^(Ergebnisse!$C$41)</f>
        <v>1279.8765239205961</v>
      </c>
    </row>
    <row r="188" spans="3:15" x14ac:dyDescent="0.3">
      <c r="C188" s="65">
        <v>93</v>
      </c>
      <c r="D188" s="65">
        <f t="shared" si="2"/>
        <v>93000</v>
      </c>
      <c r="E188" s="65">
        <f>Ergebnisse!$C$30*D188^(Ergebnisse!$C$33)</f>
        <v>612.48067139265595</v>
      </c>
      <c r="F188" s="65">
        <f>Ergebnisse!$C$30*D188^(Ergebnisse!$C$32)</f>
        <v>533.91311927971344</v>
      </c>
      <c r="G188" s="65">
        <f>Ergebnisse!$C$30*D188^(Ergebnisse!$C$31)</f>
        <v>702.60976792568624</v>
      </c>
      <c r="I188" s="65">
        <f>Ergebnisse!$C$35*GRINIX!D188^(Ergebnisse!$C$38)</f>
        <v>714.00119858795983</v>
      </c>
      <c r="J188" s="65">
        <f>Ergebnisse!$C$35*GRINIX!D188^(Ergebnisse!$C$37)</f>
        <v>636.81621235828561</v>
      </c>
      <c r="K188" s="65">
        <f>Ergebnisse!$C$35*GRINIX!D188^(Ergebnisse!$C$36)</f>
        <v>782.43236111603801</v>
      </c>
      <c r="M188" s="65">
        <f>Ergebnisse!$C$40*D188^(Ergebnisse!$C$43)</f>
        <v>1166.8881418618234</v>
      </c>
      <c r="N188" s="65">
        <f>Ergebnisse!$C$40*D188^(Ergebnisse!$C$42)</f>
        <v>1064.8326594250593</v>
      </c>
      <c r="O188" s="65">
        <f>Ergebnisse!$C$40*D188^(Ergebnisse!$C$41)</f>
        <v>1278.7248057858499</v>
      </c>
    </row>
    <row r="189" spans="3:15" x14ac:dyDescent="0.3">
      <c r="C189" s="65">
        <v>93.5</v>
      </c>
      <c r="D189" s="65">
        <f t="shared" si="2"/>
        <v>93500</v>
      </c>
      <c r="E189" s="65">
        <f>Ergebnisse!$C$30*D189^(Ergebnisse!$C$33)</f>
        <v>611.83076730985465</v>
      </c>
      <c r="F189" s="65">
        <f>Ergebnisse!$C$30*D189^(Ergebnisse!$C$32)</f>
        <v>533.31226714988475</v>
      </c>
      <c r="G189" s="65">
        <f>Ergebnisse!$C$30*D189^(Ergebnisse!$C$31)</f>
        <v>701.90938946048993</v>
      </c>
      <c r="I189" s="65">
        <f>Ergebnisse!$C$35*GRINIX!D189^(Ergebnisse!$C$38)</f>
        <v>713.22827361227746</v>
      </c>
      <c r="J189" s="65">
        <f>Ergebnisse!$C$35*GRINIX!D189^(Ergebnisse!$C$37)</f>
        <v>636.09273430419603</v>
      </c>
      <c r="K189" s="65">
        <f>Ergebnisse!$C$35*GRINIX!D189^(Ergebnisse!$C$36)</f>
        <v>781.61888486582677</v>
      </c>
      <c r="M189" s="65">
        <f>Ergebnisse!$C$40*D189^(Ergebnisse!$C$43)</f>
        <v>1165.7937175361351</v>
      </c>
      <c r="N189" s="65">
        <f>Ergebnisse!$C$40*D189^(Ergebnisse!$C$42)</f>
        <v>1063.7883201722648</v>
      </c>
      <c r="O189" s="65">
        <f>Ergebnisse!$C$40*D189^(Ergebnisse!$C$41)</f>
        <v>1277.5802911867272</v>
      </c>
    </row>
    <row r="190" spans="3:15" x14ac:dyDescent="0.3">
      <c r="C190" s="65">
        <v>94</v>
      </c>
      <c r="D190" s="65">
        <f t="shared" si="2"/>
        <v>94000</v>
      </c>
      <c r="E190" s="65">
        <f>Ergebnisse!$C$30*D190^(Ergebnisse!$C$33)</f>
        <v>611.18501350691349</v>
      </c>
      <c r="F190" s="65">
        <f>Ergebnisse!$C$30*D190^(Ergebnisse!$C$32)</f>
        <v>532.71529036502193</v>
      </c>
      <c r="G190" s="65">
        <f>Ergebnisse!$C$30*D190^(Ergebnisse!$C$31)</f>
        <v>701.21343894500899</v>
      </c>
      <c r="I190" s="65">
        <f>Ergebnisse!$C$35*GRINIX!D190^(Ergebnisse!$C$38)</f>
        <v>712.46030095400704</v>
      </c>
      <c r="J190" s="65">
        <f>Ergebnisse!$C$35*GRINIX!D190^(Ergebnisse!$C$37)</f>
        <v>635.37393018927764</v>
      </c>
      <c r="K190" s="65">
        <f>Ergebnisse!$C$35*GRINIX!D190^(Ergebnisse!$C$36)</f>
        <v>780.81058617561325</v>
      </c>
      <c r="M190" s="65">
        <f>Ergebnisse!$C$40*D190^(Ergebnisse!$C$43)</f>
        <v>1164.7061484330193</v>
      </c>
      <c r="N190" s="65">
        <f>Ergebnisse!$C$40*D190^(Ergebnisse!$C$42)</f>
        <v>1062.7505668179272</v>
      </c>
      <c r="O190" s="65">
        <f>Ergebnisse!$C$40*D190^(Ergebnisse!$C$41)</f>
        <v>1276.4428969061025</v>
      </c>
    </row>
    <row r="191" spans="3:15" x14ac:dyDescent="0.3">
      <c r="C191" s="65">
        <v>94.5</v>
      </c>
      <c r="D191" s="65">
        <f t="shared" si="2"/>
        <v>94500</v>
      </c>
      <c r="E191" s="65">
        <f>Ergebnisse!$C$30*D191^(Ergebnisse!$C$33)</f>
        <v>610.54336161469894</v>
      </c>
      <c r="F191" s="65">
        <f>Ergebnisse!$C$30*D191^(Ergebnisse!$C$32)</f>
        <v>532.12214351506861</v>
      </c>
      <c r="G191" s="65">
        <f>Ergebnisse!$C$30*D191^(Ergebnisse!$C$31)</f>
        <v>700.52186505412953</v>
      </c>
      <c r="I191" s="65">
        <f>Ergebnisse!$C$35*GRINIX!D191^(Ergebnisse!$C$38)</f>
        <v>711.69722279230632</v>
      </c>
      <c r="J191" s="65">
        <f>Ergebnisse!$C$35*GRINIX!D191^(Ergebnisse!$C$37)</f>
        <v>634.65974519653048</v>
      </c>
      <c r="K191" s="65">
        <f>Ergebnisse!$C$35*GRINIX!D191^(Ergebnisse!$C$36)</f>
        <v>780.00740481307389</v>
      </c>
      <c r="M191" s="65">
        <f>Ergebnisse!$C$40*D191^(Ergebnisse!$C$43)</f>
        <v>1163.6253554899665</v>
      </c>
      <c r="N191" s="65">
        <f>Ergebnisse!$C$40*D191^(Ergebnisse!$C$42)</f>
        <v>1061.7193231279416</v>
      </c>
      <c r="O191" s="65">
        <f>Ergebnisse!$C$40*D191^(Ergebnisse!$C$41)</f>
        <v>1275.312541124378</v>
      </c>
    </row>
    <row r="192" spans="3:15" x14ac:dyDescent="0.3">
      <c r="C192" s="65">
        <v>95</v>
      </c>
      <c r="D192" s="65">
        <f t="shared" si="2"/>
        <v>95000</v>
      </c>
      <c r="E192" s="65">
        <f>Ergebnisse!$C$30*D192^(Ergebnisse!$C$33)</f>
        <v>609.90576407993422</v>
      </c>
      <c r="F192" s="65">
        <f>Ergebnisse!$C$30*D192^(Ergebnisse!$C$32)</f>
        <v>531.53278195876487</v>
      </c>
      <c r="G192" s="65">
        <f>Ergebnisse!$C$30*D192^(Ergebnisse!$C$31)</f>
        <v>699.83461732523244</v>
      </c>
      <c r="I192" s="65">
        <f>Ergebnisse!$C$35*GRINIX!D192^(Ergebnisse!$C$38)</f>
        <v>710.93898228282558</v>
      </c>
      <c r="J192" s="65">
        <f>Ergebnisse!$C$35*GRINIX!D192^(Ergebnisse!$C$37)</f>
        <v>633.95012543758264</v>
      </c>
      <c r="K192" s="65">
        <f>Ergebnisse!$C$35*GRINIX!D192^(Ergebnisse!$C$36)</f>
        <v>779.20928156058221</v>
      </c>
      <c r="M192" s="65">
        <f>Ergebnisse!$C$40*D192^(Ergebnisse!$C$43)</f>
        <v>1162.551260968527</v>
      </c>
      <c r="N192" s="65">
        <f>Ergebnisse!$C$40*D192^(Ergebnisse!$C$42)</f>
        <v>1060.6945141480849</v>
      </c>
      <c r="O192" s="65">
        <f>Ergebnisse!$C$40*D192^(Ergebnisse!$C$41)</f>
        <v>1274.1891433887663</v>
      </c>
    </row>
    <row r="193" spans="3:15" x14ac:dyDescent="0.3">
      <c r="C193" s="65">
        <v>95.5</v>
      </c>
      <c r="D193" s="65">
        <f t="shared" si="2"/>
        <v>95500</v>
      </c>
      <c r="E193" s="65">
        <f>Ergebnisse!$C$30*D193^(Ergebnisse!$C$33)</f>
        <v>609.27217414723032</v>
      </c>
      <c r="F193" s="65">
        <f>Ergebnisse!$C$30*D193^(Ergebnisse!$C$32)</f>
        <v>530.94716180666398</v>
      </c>
      <c r="G193" s="65">
        <f>Ergebnisse!$C$30*D193^(Ergebnisse!$C$31)</f>
        <v>699.15164613925185</v>
      </c>
      <c r="I193" s="65">
        <f>Ergebnisse!$C$35*GRINIX!D193^(Ergebnisse!$C$38)</f>
        <v>710.1855235361777</v>
      </c>
      <c r="J193" s="65">
        <f>Ergebnisse!$C$35*GRINIX!D193^(Ergebnisse!$C$37)</f>
        <v>633.24501793217144</v>
      </c>
      <c r="K193" s="65">
        <f>Ergebnisse!$C$35*GRINIX!D193^(Ergebnisse!$C$36)</f>
        <v>778.41615819288143</v>
      </c>
      <c r="M193" s="65">
        <f>Ergebnisse!$C$40*D193^(Ergebnisse!$C$43)</f>
        <v>1161.4837884253093</v>
      </c>
      <c r="N193" s="65">
        <f>Ergebnisse!$C$40*D193^(Ergebnisse!$C$42)</f>
        <v>1059.6760661759279</v>
      </c>
      <c r="O193" s="65">
        <f>Ergebnisse!$C$40*D193^(Ergebnisse!$C$41)</f>
        <v>1273.0726245834067</v>
      </c>
    </row>
    <row r="194" spans="3:15" x14ac:dyDescent="0.3">
      <c r="C194" s="65">
        <v>96</v>
      </c>
      <c r="D194" s="65">
        <f t="shared" si="2"/>
        <v>96000</v>
      </c>
      <c r="E194" s="65">
        <f>Ergebnisse!$C$30*D194^(Ergebnisse!$C$33)</f>
        <v>608.64254584160324</v>
      </c>
      <c r="F194" s="65">
        <f>Ergebnisse!$C$30*D194^(Ergebnisse!$C$32)</f>
        <v>530.36523990461501</v>
      </c>
      <c r="G194" s="65">
        <f>Ergebnisse!$C$30*D194^(Ergebnisse!$C$31)</f>
        <v>698.4729027022438</v>
      </c>
      <c r="I194" s="65">
        <f>Ergebnisse!$C$35*GRINIX!D194^(Ergebnisse!$C$38)</f>
        <v>709.43679159699639</v>
      </c>
      <c r="J194" s="65">
        <f>Ergebnisse!$C$35*GRINIX!D194^(Ergebnisse!$C$37)</f>
        <v>632.54437058817678</v>
      </c>
      <c r="K194" s="65">
        <f>Ergebnisse!$C$35*GRINIX!D194^(Ergebnisse!$C$36)</f>
        <v>777.62797745535966</v>
      </c>
      <c r="M194" s="65">
        <f>Ergebnisse!$C$40*D194^(Ergebnisse!$C$43)</f>
        <v>1160.4228626837551</v>
      </c>
      <c r="N194" s="65">
        <f>Ergebnisse!$C$40*D194^(Ergebnisse!$C$42)</f>
        <v>1058.6639067335052</v>
      </c>
      <c r="O194" s="65">
        <f>Ergebnisse!$C$40*D194^(Ergebnisse!$C$41)</f>
        <v>1271.9629069002849</v>
      </c>
    </row>
    <row r="195" spans="3:15" x14ac:dyDescent="0.3">
      <c r="C195" s="65">
        <v>96.5</v>
      </c>
      <c r="D195" s="65">
        <f t="shared" si="2"/>
        <v>96500</v>
      </c>
      <c r="E195" s="65">
        <f>Ergebnisse!$C$30*D195^(Ergebnisse!$C$33)</f>
        <v>608.01683395146438</v>
      </c>
      <c r="F195" s="65">
        <f>Ergebnisse!$C$30*D195^(Ergebnisse!$C$32)</f>
        <v>529.78697381768882</v>
      </c>
      <c r="G195" s="65">
        <f>Ergebnisse!$C$30*D195^(Ergebnisse!$C$31)</f>
        <v>697.79833902745099</v>
      </c>
      <c r="I195" s="65">
        <f>Ergebnisse!$C$35*GRINIX!D195^(Ergebnisse!$C$38)</f>
        <v>708.69273242355723</v>
      </c>
      <c r="J195" s="65">
        <f>Ergebnisse!$C$35*GRINIX!D195^(Ergebnisse!$C$37)</f>
        <v>631.84813218220359</v>
      </c>
      <c r="K195" s="65">
        <f>Ergebnisse!$C$35*GRINIX!D195^(Ergebnisse!$C$36)</f>
        <v>776.84468304291579</v>
      </c>
      <c r="M195" s="65">
        <f>Ergebnisse!$C$40*D195^(Ergebnisse!$C$43)</f>
        <v>1159.3684098066783</v>
      </c>
      <c r="N195" s="65">
        <f>Ergebnisse!$C$40*D195^(Ergebnisse!$C$42)</f>
        <v>1057.6579645407178</v>
      </c>
      <c r="O195" s="65">
        <f>Ergebnisse!$C$40*D195^(Ergebnisse!$C$41)</f>
        <v>1270.8599138109353</v>
      </c>
    </row>
    <row r="196" spans="3:15" x14ac:dyDescent="0.3">
      <c r="C196" s="65">
        <v>97</v>
      </c>
      <c r="D196" s="65">
        <f t="shared" ref="D196:D202" si="3">C196*1000</f>
        <v>97000</v>
      </c>
      <c r="E196" s="65">
        <f>Ergebnisse!$C$30*D196^(Ergebnisse!$C$33)</f>
        <v>607.39499401206683</v>
      </c>
      <c r="F196" s="65">
        <f>Ergebnisse!$C$30*D196^(Ergebnisse!$C$32)</f>
        <v>529.21232181453968</v>
      </c>
      <c r="G196" s="65">
        <f>Ergebnisse!$C$30*D196^(Ergebnisse!$C$31)</f>
        <v>697.12790791785153</v>
      </c>
      <c r="I196" s="65">
        <f>Ergebnisse!$C$35*GRINIX!D196^(Ergebnisse!$C$38)</f>
        <v>707.95329286794799</v>
      </c>
      <c r="J196" s="65">
        <f>Ergebnisse!$C$35*GRINIX!D196^(Ergebnisse!$C$37)</f>
        <v>631.15625234067761</v>
      </c>
      <c r="K196" s="65">
        <f>Ergebnisse!$C$35*GRINIX!D196^(Ergebnisse!$C$36)</f>
        <v>776.06621957938694</v>
      </c>
      <c r="M196" s="65">
        <f>Ergebnisse!$C$40*D196^(Ergebnisse!$C$43)</f>
        <v>1158.3203570695343</v>
      </c>
      <c r="N196" s="65">
        <f>Ergebnisse!$C$40*D196^(Ergebnisse!$C$42)</f>
        <v>1056.6581694894519</v>
      </c>
      <c r="O196" s="65">
        <f>Ergebnisse!$C$40*D196^(Ergebnisse!$C$41)</f>
        <v>1269.7635700388976</v>
      </c>
    </row>
    <row r="197" spans="3:15" x14ac:dyDescent="0.3">
      <c r="C197" s="65">
        <v>97.5</v>
      </c>
      <c r="D197" s="65">
        <f t="shared" si="3"/>
        <v>97500</v>
      </c>
      <c r="E197" s="65">
        <f>Ergebnisse!$C$30*D197^(Ergebnisse!$C$33)</f>
        <v>606.77698228939266</v>
      </c>
      <c r="F197" s="65">
        <f>Ergebnisse!$C$30*D197^(Ergebnisse!$C$32)</f>
        <v>528.64124285218338</v>
      </c>
      <c r="G197" s="65">
        <f>Ergebnisse!$C$30*D197^(Ergebnisse!$C$31)</f>
        <v>696.46156294916796</v>
      </c>
      <c r="I197" s="65">
        <f>Ergebnisse!$C$35*GRINIX!D197^(Ergebnisse!$C$38)</f>
        <v>707.21842065676833</v>
      </c>
      <c r="J197" s="65">
        <f>Ergebnisse!$C$35*GRINIX!D197^(Ergebnisse!$C$37)</f>
        <v>630.46868152145419</v>
      </c>
      <c r="K197" s="65">
        <f>Ergebnisse!$C$35*GRINIX!D197^(Ergebnisse!$C$36)</f>
        <v>775.29253259752898</v>
      </c>
      <c r="M197" s="65">
        <f>Ergebnisse!$C$40*D197^(Ergebnisse!$C$43)</f>
        <v>1157.278632934403</v>
      </c>
      <c r="N197" s="65">
        <f>Ergebnisse!$C$40*D197^(Ergebnisse!$C$42)</f>
        <v>1055.6644526183854</v>
      </c>
      <c r="O197" s="65">
        <f>Ergebnisse!$C$40*D197^(Ergebnisse!$C$41)</f>
        <v>1268.6738015329047</v>
      </c>
    </row>
    <row r="198" spans="3:15" x14ac:dyDescent="0.3">
      <c r="C198" s="65">
        <v>98</v>
      </c>
      <c r="D198" s="65">
        <f t="shared" si="3"/>
        <v>98000</v>
      </c>
      <c r="E198" s="65">
        <f>Ergebnisse!$C$30*D198^(Ergebnisse!$C$33)</f>
        <v>606.16275576447163</v>
      </c>
      <c r="F198" s="65">
        <f>Ergebnisse!$C$30*D198^(Ergebnisse!$C$32)</f>
        <v>528.0736965611809</v>
      </c>
      <c r="G198" s="65">
        <f>Ergebnisse!$C$30*D198^(Ergebnisse!$C$31)</f>
        <v>695.79925845333003</v>
      </c>
      <c r="I198" s="65">
        <f>Ergebnisse!$C$35*GRINIX!D198^(Ergebnisse!$C$38)</f>
        <v>706.48806437234293</v>
      </c>
      <c r="J198" s="65">
        <f>Ergebnisse!$C$35*GRINIX!D198^(Ergebnisse!$C$37)</f>
        <v>629.78537099591529</v>
      </c>
      <c r="K198" s="65">
        <f>Ergebnisse!$C$35*GRINIX!D198^(Ergebnisse!$C$36)</f>
        <v>774.52356851952686</v>
      </c>
      <c r="M198" s="65">
        <f>Ergebnisse!$C$40*D198^(Ergebnisse!$C$43)</f>
        <v>1156.2431670246579</v>
      </c>
      <c r="N198" s="65">
        <f>Ergebnisse!$C$40*D198^(Ergebnisse!$C$42)</f>
        <v>1054.676746088461</v>
      </c>
      <c r="O198" s="65">
        <f>Ergebnisse!$C$40*D198^(Ergebnisse!$C$41)</f>
        <v>1267.5905354407789</v>
      </c>
    </row>
    <row r="199" spans="3:15" x14ac:dyDescent="0.3">
      <c r="C199" s="65">
        <v>98.5</v>
      </c>
      <c r="D199" s="65">
        <f t="shared" si="3"/>
        <v>98500</v>
      </c>
      <c r="E199" s="65">
        <f>Ergebnisse!$C$30*D199^(Ergebnisse!$C$33)</f>
        <v>605.55227211811098</v>
      </c>
      <c r="F199" s="65">
        <f>Ergebnisse!$C$30*D199^(Ergebnisse!$C$32)</f>
        <v>527.5096432312173</v>
      </c>
      <c r="G199" s="65">
        <f>Ergebnisse!$C$30*D199^(Ergebnisse!$C$31)</f>
        <v>695.14094950237416</v>
      </c>
      <c r="I199" s="65">
        <f>Ergebnisse!$C$35*GRINIX!D199^(Ergebnisse!$C$38)</f>
        <v>705.76217343443136</v>
      </c>
      <c r="J199" s="65">
        <f>Ergebnisse!$C$35*GRINIX!D199^(Ergebnisse!$C$37)</f>
        <v>629.10627283153906</v>
      </c>
      <c r="K199" s="65">
        <f>Ergebnisse!$C$35*GRINIX!D199^(Ergebnisse!$C$36)</f>
        <v>773.75927463802088</v>
      </c>
      <c r="M199" s="65">
        <f>Ergebnisse!$C$40*D199^(Ergebnisse!$C$43)</f>
        <v>1155.2138901003043</v>
      </c>
      <c r="N199" s="65">
        <f>Ergebnisse!$C$40*D199^(Ergebnisse!$C$42)</f>
        <v>1053.6949831590073</v>
      </c>
      <c r="O199" s="65">
        <f>Ergebnisse!$C$40*D199^(Ergebnisse!$C$41)</f>
        <v>1266.5137000840148</v>
      </c>
    </row>
    <row r="200" spans="3:15" x14ac:dyDescent="0.3">
      <c r="C200" s="65">
        <v>99</v>
      </c>
      <c r="D200" s="65">
        <f t="shared" si="3"/>
        <v>99000</v>
      </c>
      <c r="E200" s="65">
        <f>Ergebnisse!$C$30*D200^(Ergebnisse!$C$33)</f>
        <v>604.94548971602967</v>
      </c>
      <c r="F200" s="65">
        <f>Ergebnisse!$C$30*D200^(Ergebnisse!$C$32)</f>
        <v>526.94904379705633</v>
      </c>
      <c r="G200" s="65">
        <f>Ergebnisse!$C$30*D200^(Ergebnisse!$C$31)</f>
        <v>694.48659189276134</v>
      </c>
      <c r="I200" s="65">
        <f>Ergebnisse!$C$35*GRINIX!D200^(Ergebnisse!$C$38)</f>
        <v>705.04069808242048</v>
      </c>
      <c r="J200" s="65">
        <f>Ergebnisse!$C$35*GRINIX!D200^(Ergebnisse!$C$37)</f>
        <v>628.43133987493172</v>
      </c>
      <c r="K200" s="65">
        <f>Ergebnisse!$C$35*GRINIX!D200^(Ergebnisse!$C$36)</f>
        <v>772.99959909762947</v>
      </c>
      <c r="M200" s="65">
        <f>Ergebnisse!$C$40*D200^(Ergebnisse!$C$43)</f>
        <v>1154.1907340339615</v>
      </c>
      <c r="N200" s="65">
        <f>Ergebnisse!$C$40*D200^(Ergebnisse!$C$42)</f>
        <v>1052.7190981644858</v>
      </c>
      <c r="O200" s="65">
        <f>Ergebnisse!$C$40*D200^(Ergebnisse!$C$41)</f>
        <v>1265.4432249330271</v>
      </c>
    </row>
    <row r="201" spans="3:15" x14ac:dyDescent="0.3">
      <c r="C201" s="65">
        <v>99.5</v>
      </c>
      <c r="D201" s="65">
        <f t="shared" si="3"/>
        <v>99500</v>
      </c>
      <c r="E201" s="65">
        <f>Ergebnisse!$C$30*D201^(Ergebnisse!$C$33)</f>
        <v>604.34236759437943</v>
      </c>
      <c r="F201" s="65">
        <f>Ergebnisse!$C$30*D201^(Ergebnisse!$C$32)</f>
        <v>526.39185982486811</v>
      </c>
      <c r="G201" s="65">
        <f>Ergebnisse!$C$30*D201^(Ergebnisse!$C$31)</f>
        <v>693.8361421301106</v>
      </c>
      <c r="I201" s="65">
        <f>Ergebnisse!$C$35*GRINIX!D201^(Ergebnisse!$C$38)</f>
        <v>704.32358935798231</v>
      </c>
      <c r="J201" s="65">
        <f>Ergebnisse!$C$35*GRINIX!D201^(Ergebnisse!$C$37)</f>
        <v>627.76052573530399</v>
      </c>
      <c r="K201" s="65">
        <f>Ergebnisse!$C$35*GRINIX!D201^(Ergebnisse!$C$36)</f>
        <v>772.24449087695848</v>
      </c>
      <c r="M201" s="65">
        <f>Ergebnisse!$C$40*D201^(Ergebnisse!$C$43)</f>
        <v>1153.1736317874709</v>
      </c>
      <c r="N201" s="65">
        <f>Ergebnisse!$C$40*D201^(Ergebnisse!$C$42)</f>
        <v>1051.7490264918454</v>
      </c>
      <c r="O201" s="65">
        <f>Ergebnisse!$C$40*D201^(Ergebnisse!$C$41)</f>
        <v>1264.37904058304</v>
      </c>
    </row>
    <row r="202" spans="3:15" x14ac:dyDescent="0.3">
      <c r="C202" s="65">
        <v>100</v>
      </c>
      <c r="D202" s="65">
        <f t="shared" si="3"/>
        <v>100000</v>
      </c>
      <c r="E202" s="65">
        <f>Ergebnisse!$C$30*D202^(Ergebnisse!$C$33)</f>
        <v>603.74286544564472</v>
      </c>
      <c r="F202" s="65">
        <f>Ergebnisse!$C$30*D202^(Ergebnisse!$C$32)</f>
        <v>525.83805349890997</v>
      </c>
      <c r="G202" s="65">
        <f>Ergebnisse!$C$30*D202^(Ergebnisse!$C$31)</f>
        <v>693.18955741432239</v>
      </c>
      <c r="I202" s="65">
        <f>Ergebnisse!$C$35*GRINIX!D202^(Ergebnisse!$C$38)</f>
        <v>703.61079908818363</v>
      </c>
      <c r="J202" s="65">
        <f>Ergebnisse!$C$35*GRINIX!D202^(Ergebnisse!$C$37)</f>
        <v>627.09378476837799</v>
      </c>
      <c r="K202" s="65">
        <f>Ergebnisse!$C$35*GRINIX!D202^(Ergebnisse!$C$36)</f>
        <v>771.4938997710766</v>
      </c>
      <c r="M202" s="65">
        <f>Ergebnisse!$C$40*D202^(Ergebnisse!$C$43)</f>
        <v>1152.1625173891118</v>
      </c>
      <c r="N202" s="65">
        <f>Ergebnisse!$C$40*D202^(Ergebnisse!$C$42)</f>
        <v>1050.784704558462</v>
      </c>
      <c r="O202" s="65">
        <f>Ergebnisse!$C$40*D202^(Ergebnisse!$C$41)</f>
        <v>1263.3210787306041</v>
      </c>
    </row>
  </sheetData>
  <sheetProtection algorithmName="SHA-512" hashValue="tkrGb+v7wX+PRDqqaw08miMXKBSZK9uQYrRGMzxuRrzENX83mGBxbef0HrwOsu6IXTXODKmdj/F6bfW7XHlxBg==" saltValue="cC2L7oP/drk0SNNs0k/kMg==" spinCount="100000" sheet="1" objects="1" scenarios="1" selectLockedCells="1" selectUnlockedCells="1"/>
  <mergeCells count="3">
    <mergeCell ref="E1:G1"/>
    <mergeCell ref="I1:K1"/>
    <mergeCell ref="M1:O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Impressum</vt:lpstr>
      <vt:lpstr>Eingabefeld</vt:lpstr>
      <vt:lpstr>Ergebnisse</vt:lpstr>
      <vt:lpstr>GRINIX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</cp:lastModifiedBy>
  <cp:lastPrinted>2021-03-03T10:48:49Z</cp:lastPrinted>
  <dcterms:created xsi:type="dcterms:W3CDTF">2021-03-02T14:11:07Z</dcterms:created>
  <dcterms:modified xsi:type="dcterms:W3CDTF">2021-03-23T10:23:38Z</dcterms:modified>
</cp:coreProperties>
</file>